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BADDDFF4-007D-43EA-BA9F-52B629E29186}" xr6:coauthVersionLast="47" xr6:coauthVersionMax="47" xr10:uidLastSave="{00000000-0000-0000-0000-000000000000}"/>
  <bookViews>
    <workbookView xWindow="-120" yWindow="-120" windowWidth="20640" windowHeight="11040" tabRatio="939" firstSheet="1" activeTab="5" xr2:uid="{00000000-000D-0000-FFFF-FFFF00000000}"/>
  </bookViews>
  <sheets>
    <sheet name="DETERMINA CPT  (2)" sheetId="24" state="hidden" r:id="rId1"/>
    <sheet name="BCE Ejemplo" sheetId="11" r:id="rId2"/>
    <sheet name="CPT circ100 " sheetId="21" r:id="rId3"/>
    <sheet name="razonab.Patr" sheetId="20" r:id="rId4"/>
    <sheet name="Rec14 Reg 14A" sheetId="28" r:id="rId5"/>
    <sheet name="RLI AT20" sheetId="22" r:id="rId6"/>
  </sheets>
  <externalReferences>
    <externalReference r:id="rId7"/>
  </externalReferences>
  <definedNames>
    <definedName name="_xlnm.Print_Area" localSheetId="1">'BCE Ejemplo'!$B$2:$J$39</definedName>
    <definedName name="_xlnm.Print_Area" localSheetId="2">'CPT circ100 '!$B$2:$E$19</definedName>
    <definedName name="_xlnm.Print_Area" localSheetId="0">'DETERMINA CPT  (2)'!$B$2:$E$19</definedName>
    <definedName name="_xlnm.Print_Area" localSheetId="3">'razonab.Patr'!$C$4:$I$15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8" l="1"/>
  <c r="E5" i="21"/>
  <c r="F14" i="20"/>
  <c r="F11" i="20"/>
  <c r="F9" i="20"/>
  <c r="F6" i="20"/>
  <c r="D7" i="21"/>
  <c r="D13" i="24" l="1"/>
  <c r="D7" i="24"/>
  <c r="E5" i="24"/>
  <c r="E11" i="24" s="1"/>
  <c r="E19" i="24" s="1"/>
  <c r="H29" i="22" l="1"/>
  <c r="J5" i="20"/>
  <c r="K5" i="20" s="1"/>
  <c r="I10" i="20" s="1"/>
  <c r="F7" i="20" s="1"/>
  <c r="E6" i="28" s="1"/>
  <c r="F15" i="20" l="1"/>
  <c r="F30" i="22" l="1"/>
  <c r="F25" i="22"/>
  <c r="F18" i="22"/>
  <c r="F17" i="22"/>
  <c r="F13" i="22"/>
  <c r="F9" i="22"/>
  <c r="F10" i="22" s="1"/>
  <c r="F20" i="22" l="1"/>
  <c r="F21" i="22" s="1"/>
  <c r="F26" i="22" s="1"/>
  <c r="F31" i="22" s="1"/>
  <c r="H26" i="22" l="1"/>
  <c r="F34" i="22"/>
  <c r="F37" i="22" s="1"/>
  <c r="E9" i="28" s="1"/>
  <c r="E26" i="28" s="1"/>
  <c r="E11" i="21" l="1"/>
  <c r="D13" i="21"/>
  <c r="E19" i="21" l="1"/>
</calcChain>
</file>

<file path=xl/sharedStrings.xml><?xml version="1.0" encoding="utf-8"?>
<sst xmlns="http://schemas.openxmlformats.org/spreadsheetml/2006/main" count="222" uniqueCount="164">
  <si>
    <t>DETERMINACION  CAPITAL  PROPIO  AL  31/12/2019</t>
  </si>
  <si>
    <t>METODO  DEL ACTIVO</t>
  </si>
  <si>
    <t>TOTAL DEL ACTIVO  SEGÚN  BALANCE  AL 31/12/2019</t>
  </si>
  <si>
    <t>Se Deduce</t>
  </si>
  <si>
    <t>PASIVO EXIGIBLE</t>
  </si>
  <si>
    <t>2103002 - Retención 2º Categoría</t>
  </si>
  <si>
    <t>2103003 - IVA Débito Fiscal</t>
  </si>
  <si>
    <t>2103004 - Otros Impuestos por Pagar</t>
  </si>
  <si>
    <t>2104001 - Imposiciones por Pagar</t>
  </si>
  <si>
    <t>2105006 - Provisión PPM</t>
  </si>
  <si>
    <t>2301001 - Capital Social</t>
  </si>
  <si>
    <t>2302001 - Fondo Revalorización Capital Propio</t>
  </si>
  <si>
    <t>2303001 - Resultados Acumulados</t>
  </si>
  <si>
    <t>CUENTA</t>
  </si>
  <si>
    <t>DEBE</t>
  </si>
  <si>
    <t>HABER</t>
  </si>
  <si>
    <t>SALDO DEUDOR</t>
  </si>
  <si>
    <t>SALDO ACREEDOR</t>
  </si>
  <si>
    <t>ACTIVO</t>
  </si>
  <si>
    <t>PASIVO</t>
  </si>
  <si>
    <t>PÉRDIDAS</t>
  </si>
  <si>
    <t>GANANCIAS</t>
  </si>
  <si>
    <t>1101101 - Caja M/N</t>
  </si>
  <si>
    <t>1108001 - Pagos Provisionales Mensuales</t>
  </si>
  <si>
    <t>1201005 - Vehículos</t>
  </si>
  <si>
    <t>1201006 - Equipos Computacionales</t>
  </si>
  <si>
    <t>3101002 - Costo Venta Otros Productos</t>
  </si>
  <si>
    <t>3201001 - Sueldos y Salarios</t>
  </si>
  <si>
    <t>3201010 - Honorarios</t>
  </si>
  <si>
    <t>3201012 - Gratificación</t>
  </si>
  <si>
    <t>3201013 - Aporte Patronal</t>
  </si>
  <si>
    <t>3202002 - Asesoría Tributaria</t>
  </si>
  <si>
    <t>3202007 - Arriendo Oficina</t>
  </si>
  <si>
    <t>3202012 - Electricidad</t>
  </si>
  <si>
    <t>3202024 - Gastos Generales</t>
  </si>
  <si>
    <t>3203004 - Celulares</t>
  </si>
  <si>
    <t>3204004 - Seguros</t>
  </si>
  <si>
    <t>3204005 - Peajes</t>
  </si>
  <si>
    <t>3301005 - Depreciación Vehículos</t>
  </si>
  <si>
    <t>3301006 - Depreciación Equipos Computacion</t>
  </si>
  <si>
    <t>3401001 - Intereses Bancarios</t>
  </si>
  <si>
    <t>3501001 - Corrección Monetaria</t>
  </si>
  <si>
    <t>3601001 - Impuesto Primera Categoría</t>
  </si>
  <si>
    <t>4101001 - Ingresos Publicitarios</t>
  </si>
  <si>
    <t>4201002 - Otros Ingresos Fuera de Explotación</t>
  </si>
  <si>
    <t>Sumas</t>
  </si>
  <si>
    <t>Resultado positivo</t>
  </si>
  <si>
    <t>Sumas totales</t>
  </si>
  <si>
    <t>CAPITAL PROPIO AL 31 DE  DICIEMBRE DEL 2019</t>
  </si>
  <si>
    <t>VALORES INTO</t>
  </si>
  <si>
    <t>CAPITAL  EFECTIVO O ACTIVO   DEPURADO</t>
  </si>
  <si>
    <t>CAPITAL PROPIO TRIBUTARIO INICIAL</t>
  </si>
  <si>
    <t>(+)</t>
  </si>
  <si>
    <t>MAS CORRECCION MONETARIA</t>
  </si>
  <si>
    <t xml:space="preserve">AUMENTO DE CAPITAL </t>
  </si>
  <si>
    <t>RLI</t>
  </si>
  <si>
    <t>AJUSTE A RENTA LIQUIDA</t>
  </si>
  <si>
    <t>(-)</t>
  </si>
  <si>
    <t>MAS INCENTIVO AL AHORRO</t>
  </si>
  <si>
    <t>DISMINUCIONES  DE  CPT</t>
  </si>
  <si>
    <t>RETIROS  O DIVIDENDOS ACTUALIZADOS</t>
  </si>
  <si>
    <t>CAPITAL PROPIO  FINAL</t>
  </si>
  <si>
    <t>CODIGO 645 AT ANTERIOR</t>
  </si>
  <si>
    <t>DJ  RLI</t>
  </si>
  <si>
    <t>DJ RLI</t>
  </si>
  <si>
    <t>REE</t>
  </si>
  <si>
    <t xml:space="preserve"> RLI</t>
  </si>
  <si>
    <t>DJ RETIROS</t>
  </si>
  <si>
    <t>INFORMADAS AL SII</t>
  </si>
  <si>
    <t>2303003 - Retiros AAAAAAAAAAA</t>
  </si>
  <si>
    <t>2303004 - Retiros LBBBBBBBBBBB</t>
  </si>
  <si>
    <t>EJEMPLO</t>
  </si>
  <si>
    <t>RAZONABILIDAD  DEL PATRIMONIO</t>
  </si>
  <si>
    <t>AT 2019</t>
  </si>
  <si>
    <t>AT 2020</t>
  </si>
  <si>
    <t>RLI  AT 2020</t>
  </si>
  <si>
    <t>RETIROS AT 2020</t>
  </si>
  <si>
    <t>GR  ART 21</t>
  </si>
  <si>
    <t>DATOS INFORMATIVOS</t>
  </si>
  <si>
    <t>DETERMINACION RENTA  LIQUIDA IMPONIBLE REGIMEN  14  A</t>
  </si>
  <si>
    <t>AÑO COMERCIAL 2019  AT  2020</t>
  </si>
  <si>
    <t>CONCEPTO O PARTIDA</t>
  </si>
  <si>
    <t xml:space="preserve"> NOMBRE DEL CONCEPTO O PARTIDA</t>
  </si>
  <si>
    <t>COD</t>
  </si>
  <si>
    <t xml:space="preserve">MONTO </t>
  </si>
  <si>
    <t>INGRESOS BRUTOS</t>
  </si>
  <si>
    <t>Ingresos del Giro Percibidos o Devengados.</t>
  </si>
  <si>
    <t>+</t>
  </si>
  <si>
    <t xml:space="preserve">Otros Ingresos Venta  activo  fijo </t>
  </si>
  <si>
    <t>Total Ingresos Brutos (Art. 29)</t>
  </si>
  <si>
    <t>COSTO DIRECTO</t>
  </si>
  <si>
    <t>-</t>
  </si>
  <si>
    <t>Costo Directo de los Bienes y Servicios.</t>
  </si>
  <si>
    <t>Total Costo Directo (Art. 30)</t>
  </si>
  <si>
    <t>GASTOS NECESARIOS PARA PRODUCIR LA RENTA</t>
  </si>
  <si>
    <t>Remuneraciones.</t>
  </si>
  <si>
    <t>Depreciación Financiera del ejercicio.</t>
  </si>
  <si>
    <t>Otros Gastos Financieros</t>
  </si>
  <si>
    <t>Gastos por Impuesto Renta e Impuesto Diferido.</t>
  </si>
  <si>
    <t>Otros Gastos Deducidos de los Ingresos Brutos.</t>
  </si>
  <si>
    <t>Total Gasto Necesario Para Producir La Renta</t>
  </si>
  <si>
    <t xml:space="preserve">RENTA LÍQUIDA O PÉRDIDA TRIBUTARIA antes  correccion monetaria  BCE </t>
  </si>
  <si>
    <t>AJUSTES</t>
  </si>
  <si>
    <t>AJUSTES A LA RENTA LÍQUIDA</t>
  </si>
  <si>
    <t>Corrección Monetaria Saldo Deudor (Art. 32 N°1).</t>
  </si>
  <si>
    <t>Corrección Monetaria Saldo Acreedor (Art. 32 N° 2).</t>
  </si>
  <si>
    <t>Total Ajustes a la Renta Líquida</t>
  </si>
  <si>
    <t>BALANCE</t>
  </si>
  <si>
    <t>RENTA LÍQUIDA O PÉRDIDA TRIBUTARIA (Resultado Balance)</t>
  </si>
  <si>
    <t>AGREGADOS</t>
  </si>
  <si>
    <t>AGREGADOS A LA RENTA LÍQUIDA</t>
  </si>
  <si>
    <t>Gastos Rechazados no Afectos a la Tributación del Art. 21 (Inc. 2° Art. 21)</t>
  </si>
  <si>
    <t>Total Agregados a la Renta Líquida</t>
  </si>
  <si>
    <t>RLI PREVIA</t>
  </si>
  <si>
    <t>Renta Líquida Imponible o Pérdida Tributaria al 31 de Diciembre de XXXX antes de ajustes que ordena el N° 5 del art. 33 de la LIR</t>
  </si>
  <si>
    <t>Retiros o Distribuciones afectas a IGC o IA percibidos según lo dispuesto en el N° 5 del Art. 33 de la LIR.</t>
  </si>
  <si>
    <t>Incremento del inciso final del N°1 del artículo 54 y de los artículos 58 N°2 y 62, de la LIR</t>
  </si>
  <si>
    <t>RLI AJUSTADA</t>
  </si>
  <si>
    <t>Renta Líquida Imponible o Pérdida Tributaria al 31 de Diciembre de XXXX ajustada según lo establecido en el N° 5 del art. 33 de la LIR</t>
  </si>
  <si>
    <t>Deducción según letra C) del Art. 14 ter de la LIR</t>
  </si>
  <si>
    <t>Deducción según inc. Final del N° 5 de la letra A) del Art. 14 de la LIR</t>
  </si>
  <si>
    <t>Renta Líquida Imponible a afectarse con IDPC o Pérdida Tributaria al 31 de Diciembre</t>
  </si>
  <si>
    <t>CM DEL CPT</t>
  </si>
  <si>
    <t>c. monetaria</t>
  </si>
  <si>
    <t>v historico</t>
  </si>
  <si>
    <t>factor</t>
  </si>
  <si>
    <t>EMPRESA:  XXXXXXXXXXXXXXXXXX</t>
  </si>
  <si>
    <t>RUT:XXXXXXXXXXXXXX</t>
  </si>
  <si>
    <t>BALANCE  GENERAL  AL 31 DE  DICIEMBRE DEL 2020   EMPRESA   TRIPLE  XXX</t>
  </si>
  <si>
    <t xml:space="preserve">Pérdida tributaria del ejercicio al 31 de diciembre 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</si>
  <si>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</si>
  <si>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</si>
  <si>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</si>
  <si>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</si>
  <si>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Crédito total disponible imputable contra impuestos finales (IPE), del ejercicio</t>
  </si>
  <si>
    <t>Incentivo al ahorro según art. 14 letra E) LIR</t>
  </si>
  <si>
    <t>Otras partidas a agregar</t>
  </si>
  <si>
    <t>Otras partidas a deducir</t>
  </si>
  <si>
    <t>=</t>
  </si>
  <si>
    <t>RECUADRO Nº 14:  RAZONABILIDAD CAPITAL PROPIO TRIBUTARIO</t>
  </si>
  <si>
    <t>Capital propio tributario positivo inicial</t>
  </si>
  <si>
    <t>codigo 645 AT 2021</t>
  </si>
  <si>
    <t>Capital propio tributario negativo inicial</t>
  </si>
  <si>
    <t>Corrección monetaria capital propio tributario inicial</t>
  </si>
  <si>
    <t>Aumentos (efectivos) de capital del ejercicio, actualizados</t>
  </si>
  <si>
    <t>Disminuciones (efectivas) de capital del ejercicio, actualizadas</t>
  </si>
  <si>
    <t>Renta líquida imponible afecta a IDPC del ejercicio</t>
  </si>
  <si>
    <t>Pérdidas de ejercicios anteriores (art. 31 N° 3 LIR)</t>
  </si>
  <si>
    <t>Remesas, retiros o dividendos distribuidos en el ejercicio, reajustados</t>
  </si>
  <si>
    <t>Partidas del inciso primero no afectas al IU de tasa 40% y del inciso segundo, del art. 21 LIR, reajustados</t>
  </si>
  <si>
    <t>Aumentos del ejercicio (por reorganizaciones)</t>
  </si>
  <si>
    <t>Disminuciones del ejercicio (por reorganizaciones)</t>
  </si>
  <si>
    <t>Ingreso diferido por cambio de régimen</t>
  </si>
  <si>
    <t>Base del IDPC voluntario según  art. 14 letra A) N°  6 LIR</t>
  </si>
  <si>
    <t>Capital propio tributario positivo</t>
  </si>
  <si>
    <t xml:space="preserve">Capital propio tributario negativo </t>
  </si>
  <si>
    <t>GASTOS RECHAZADOS ART. 21 INCISO 2</t>
  </si>
  <si>
    <t>2303004 - Retiros Socio b</t>
  </si>
  <si>
    <t>2303003 - Retiros Socio a</t>
  </si>
  <si>
    <t>2303004 - Retiros Socio B</t>
  </si>
  <si>
    <t>2303003 - Retiros Socio  A</t>
  </si>
  <si>
    <t>DETERMINACION  CAPITAL  PROPIO  AL  31/12/2020</t>
  </si>
  <si>
    <t>TOTAL DEL ACTIVO  SEGÚN  BALANCE  AL 31/12/2020</t>
  </si>
  <si>
    <t>CAPITAL PROPIO AL 31 DE 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</si>
</sst>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_-;\-* #,##0.00_-;_-* &quot;-&quot;??_-;_-@_-"/>
    <numFmt numFmtId="165" formatCode="[$$-340A]\ #,##0"/>
    <numFmt numFmtId="166" formatCode="###,###,###,##0"/>
    <numFmt numFmtId="167" formatCode="_-* #,##0_-;\-* #,##0_-;_-* &quot;-&quot;??_-;_-@_-"/>
    <numFmt numFmtId="168" formatCode="_ * #,##0.000_ ;_ * \-#,##0.000_ ;_ * &quot;-&quot;_ ;_ @_ "/>
    <numFmt numFmtId="169" formatCode="#,##0;[Red]\(#,##0\)"/>
    <numFmt numFmtId="171" formatCode="#,##0.000;[Red]\(#,##0.00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9"/>
      <color theme="1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Verdana"/>
      <family val="2"/>
    </font>
    <font>
      <sz val="1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rgb="FFFF0000"/>
      <name val="Verdana"/>
      <family val="2"/>
    </font>
    <font>
      <b/>
      <sz val="12"/>
      <color rgb="FF0070C0"/>
      <name val="Verdana"/>
      <family val="2"/>
    </font>
    <font>
      <b/>
      <sz val="12"/>
      <color rgb="FFFF0000"/>
      <name val="Verdana"/>
      <family val="2"/>
    </font>
    <font>
      <b/>
      <sz val="10"/>
      <color theme="1"/>
      <name val="Verdana"/>
      <family val="2"/>
    </font>
    <font>
      <b/>
      <sz val="1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rgb="FF0033CC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3">
    <xf numFmtId="0" fontId="0" fillId="0" borderId="0" xfId="0"/>
    <xf numFmtId="0" fontId="0" fillId="0" borderId="9" xfId="0" applyBorder="1"/>
    <xf numFmtId="0" fontId="4" fillId="0" borderId="0" xfId="0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5" fillId="0" borderId="0" xfId="0" applyFont="1"/>
    <xf numFmtId="0" fontId="3" fillId="0" borderId="8" xfId="0" applyFont="1" applyBorder="1"/>
    <xf numFmtId="0" fontId="5" fillId="0" borderId="9" xfId="0" applyFont="1" applyBorder="1"/>
    <xf numFmtId="167" fontId="5" fillId="0" borderId="9" xfId="1" applyNumberFormat="1" applyFont="1" applyFill="1" applyBorder="1" applyAlignment="1"/>
    <xf numFmtId="0" fontId="7" fillId="0" borderId="8" xfId="0" applyFont="1" applyBorder="1"/>
    <xf numFmtId="165" fontId="3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7" fontId="10" fillId="4" borderId="5" xfId="1" applyNumberFormat="1" applyFont="1" applyFill="1" applyBorder="1" applyAlignment="1"/>
    <xf numFmtId="165" fontId="7" fillId="0" borderId="0" xfId="1" applyNumberFormat="1" applyFont="1" applyFill="1" applyBorder="1" applyAlignment="1"/>
    <xf numFmtId="0" fontId="0" fillId="0" borderId="8" xfId="0" applyBorder="1"/>
    <xf numFmtId="167" fontId="0" fillId="0" borderId="0" xfId="1" applyNumberFormat="1" applyFont="1" applyBorder="1"/>
    <xf numFmtId="167" fontId="0" fillId="5" borderId="14" xfId="1" applyNumberFormat="1" applyFont="1" applyFill="1" applyBorder="1"/>
    <xf numFmtId="167" fontId="0" fillId="5" borderId="7" xfId="1" applyNumberFormat="1" applyFont="1" applyFill="1" applyBorder="1"/>
    <xf numFmtId="167" fontId="0" fillId="0" borderId="0" xfId="1" applyNumberFormat="1" applyFont="1"/>
    <xf numFmtId="167" fontId="0" fillId="0" borderId="2" xfId="1" applyNumberFormat="1" applyFont="1" applyBorder="1"/>
    <xf numFmtId="167" fontId="10" fillId="4" borderId="7" xfId="1" applyNumberFormat="1" applyFont="1" applyFill="1" applyBorder="1" applyAlignment="1"/>
    <xf numFmtId="0" fontId="4" fillId="0" borderId="8" xfId="0" applyFont="1" applyBorder="1"/>
    <xf numFmtId="165" fontId="3" fillId="0" borderId="9" xfId="0" applyNumberFormat="1" applyFont="1" applyBorder="1"/>
    <xf numFmtId="165" fontId="3" fillId="0" borderId="9" xfId="1" applyNumberFormat="1" applyFont="1" applyFill="1" applyBorder="1" applyAlignment="1"/>
    <xf numFmtId="0" fontId="3" fillId="0" borderId="9" xfId="0" applyFont="1" applyBorder="1"/>
    <xf numFmtId="165" fontId="8" fillId="4" borderId="5" xfId="1" applyNumberFormat="1" applyFont="1" applyFill="1" applyBorder="1" applyAlignment="1"/>
    <xf numFmtId="166" fontId="11" fillId="4" borderId="16" xfId="0" applyNumberFormat="1" applyFont="1" applyFill="1" applyBorder="1"/>
    <xf numFmtId="167" fontId="5" fillId="0" borderId="1" xfId="1" applyNumberFormat="1" applyFont="1" applyFill="1" applyBorder="1" applyAlignment="1"/>
    <xf numFmtId="167" fontId="5" fillId="0" borderId="2" xfId="1" applyNumberFormat="1" applyFont="1" applyFill="1" applyBorder="1" applyAlignment="1"/>
    <xf numFmtId="0" fontId="0" fillId="0" borderId="2" xfId="0" applyBorder="1"/>
    <xf numFmtId="0" fontId="0" fillId="0" borderId="3" xfId="0" applyBorder="1"/>
    <xf numFmtId="165" fontId="15" fillId="4" borderId="7" xfId="1" applyNumberFormat="1" applyFont="1" applyFill="1" applyBorder="1" applyAlignment="1"/>
    <xf numFmtId="0" fontId="7" fillId="0" borderId="5" xfId="0" applyFont="1" applyBorder="1"/>
    <xf numFmtId="167" fontId="0" fillId="0" borderId="1" xfId="1" applyNumberFormat="1" applyFont="1" applyBorder="1"/>
    <xf numFmtId="0" fontId="0" fillId="0" borderId="17" xfId="0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" fillId="0" borderId="2" xfId="0" applyFont="1" applyBorder="1"/>
    <xf numFmtId="0" fontId="0" fillId="7" borderId="14" xfId="0" applyFill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6" borderId="5" xfId="0" applyFill="1" applyBorder="1"/>
    <xf numFmtId="0" fontId="0" fillId="7" borderId="5" xfId="0" applyFill="1" applyBorder="1"/>
    <xf numFmtId="0" fontId="0" fillId="0" borderId="18" xfId="0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" fillId="7" borderId="5" xfId="0" applyFont="1" applyFill="1" applyBorder="1"/>
    <xf numFmtId="0" fontId="0" fillId="0" borderId="2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41" fontId="0" fillId="8" borderId="5" xfId="2" applyFont="1" applyFill="1" applyBorder="1"/>
    <xf numFmtId="41" fontId="0" fillId="0" borderId="0" xfId="2" applyFont="1"/>
    <xf numFmtId="41" fontId="0" fillId="0" borderId="5" xfId="2" applyFont="1" applyBorder="1"/>
    <xf numFmtId="41" fontId="11" fillId="4" borderId="3" xfId="2" applyFont="1" applyFill="1" applyBorder="1" applyAlignment="1">
      <alignment horizontal="center"/>
    </xf>
    <xf numFmtId="41" fontId="0" fillId="0" borderId="1" xfId="2" applyFont="1" applyBorder="1"/>
    <xf numFmtId="41" fontId="0" fillId="7" borderId="5" xfId="2" applyFont="1" applyFill="1" applyBorder="1"/>
    <xf numFmtId="41" fontId="0" fillId="0" borderId="2" xfId="2" applyFont="1" applyBorder="1"/>
    <xf numFmtId="41" fontId="2" fillId="0" borderId="5" xfId="2" applyFont="1" applyBorder="1"/>
    <xf numFmtId="41" fontId="2" fillId="0" borderId="3" xfId="2" applyFont="1" applyBorder="1"/>
    <xf numFmtId="0" fontId="0" fillId="9" borderId="5" xfId="0" applyFill="1" applyBorder="1"/>
    <xf numFmtId="41" fontId="0" fillId="9" borderId="5" xfId="2" applyFont="1" applyFill="1" applyBorder="1"/>
    <xf numFmtId="0" fontId="20" fillId="0" borderId="5" xfId="0" applyFont="1" applyBorder="1"/>
    <xf numFmtId="167" fontId="17" fillId="0" borderId="0" xfId="1" applyNumberFormat="1" applyFont="1"/>
    <xf numFmtId="0" fontId="24" fillId="10" borderId="1" xfId="0" applyFont="1" applyFill="1" applyBorder="1" applyAlignment="1">
      <alignment horizontal="center" wrapText="1"/>
    </xf>
    <xf numFmtId="0" fontId="25" fillId="10" borderId="7" xfId="0" applyFont="1" applyFill="1" applyBorder="1" applyAlignment="1">
      <alignment horizontal="center"/>
    </xf>
    <xf numFmtId="167" fontId="26" fillId="10" borderId="5" xfId="1" applyNumberFormat="1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/>
    </xf>
    <xf numFmtId="0" fontId="25" fillId="7" borderId="14" xfId="0" applyFont="1" applyFill="1" applyBorder="1" applyAlignment="1">
      <alignment horizontal="center"/>
    </xf>
    <xf numFmtId="0" fontId="25" fillId="7" borderId="5" xfId="0" applyFont="1" applyFill="1" applyBorder="1"/>
    <xf numFmtId="167" fontId="26" fillId="7" borderId="5" xfId="1" applyNumberFormat="1" applyFont="1" applyFill="1" applyBorder="1"/>
    <xf numFmtId="0" fontId="18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167" fontId="17" fillId="0" borderId="2" xfId="1" applyNumberFormat="1" applyFont="1" applyBorder="1" applyProtection="1">
      <protection locked="0"/>
    </xf>
    <xf numFmtId="0" fontId="18" fillId="10" borderId="5" xfId="0" applyFont="1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10" borderId="5" xfId="0" applyFill="1" applyBorder="1"/>
    <xf numFmtId="167" fontId="17" fillId="10" borderId="5" xfId="1" applyNumberFormat="1" applyFont="1" applyFill="1" applyBorder="1"/>
    <xf numFmtId="0" fontId="18" fillId="7" borderId="5" xfId="0" applyFont="1" applyFill="1" applyBorder="1" applyAlignment="1">
      <alignment horizontal="center"/>
    </xf>
    <xf numFmtId="0" fontId="28" fillId="7" borderId="5" xfId="0" applyFont="1" applyFill="1" applyBorder="1" applyAlignment="1">
      <alignment horizontal="center"/>
    </xf>
    <xf numFmtId="167" fontId="17" fillId="7" borderId="5" xfId="1" applyNumberFormat="1" applyFont="1" applyFill="1" applyBorder="1"/>
    <xf numFmtId="0" fontId="18" fillId="0" borderId="2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167" fontId="17" fillId="10" borderId="13" xfId="1" applyNumberFormat="1" applyFont="1" applyFill="1" applyBorder="1"/>
    <xf numFmtId="167" fontId="17" fillId="7" borderId="7" xfId="1" applyNumberFormat="1" applyFont="1" applyFill="1" applyBorder="1"/>
    <xf numFmtId="0" fontId="28" fillId="0" borderId="2" xfId="0" applyFont="1" applyBorder="1" applyAlignment="1">
      <alignment horizontal="center"/>
    </xf>
    <xf numFmtId="167" fontId="17" fillId="0" borderId="9" xfId="1" applyNumberFormat="1" applyFont="1" applyBorder="1" applyProtection="1">
      <protection locked="0"/>
    </xf>
    <xf numFmtId="0" fontId="28" fillId="0" borderId="3" xfId="0" applyFont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24" fillId="9" borderId="5" xfId="0" applyFont="1" applyFill="1" applyBorder="1" applyAlignment="1">
      <alignment horizontal="center"/>
    </xf>
    <xf numFmtId="0" fontId="25" fillId="9" borderId="14" xfId="0" applyFont="1" applyFill="1" applyBorder="1" applyAlignment="1">
      <alignment horizontal="center"/>
    </xf>
    <xf numFmtId="0" fontId="25" fillId="9" borderId="5" xfId="0" applyFont="1" applyFill="1" applyBorder="1"/>
    <xf numFmtId="167" fontId="29" fillId="9" borderId="5" xfId="1" applyNumberFormat="1" applyFont="1" applyFill="1" applyBorder="1"/>
    <xf numFmtId="0" fontId="30" fillId="7" borderId="5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167" fontId="17" fillId="6" borderId="5" xfId="1" applyNumberFormat="1" applyFont="1" applyFill="1" applyBorder="1"/>
    <xf numFmtId="167" fontId="2" fillId="0" borderId="5" xfId="1" applyNumberFormat="1" applyFont="1" applyBorder="1"/>
    <xf numFmtId="167" fontId="0" fillId="0" borderId="0" xfId="0" applyNumberFormat="1"/>
    <xf numFmtId="167" fontId="31" fillId="0" borderId="2" xfId="1" applyNumberFormat="1" applyFont="1" applyBorder="1" applyProtection="1">
      <protection locked="0"/>
    </xf>
    <xf numFmtId="0" fontId="32" fillId="9" borderId="14" xfId="0" applyFont="1" applyFill="1" applyBorder="1" applyAlignment="1">
      <alignment horizontal="center" wrapText="1"/>
    </xf>
    <xf numFmtId="167" fontId="33" fillId="9" borderId="5" xfId="1" applyNumberFormat="1" applyFont="1" applyFill="1" applyBorder="1"/>
    <xf numFmtId="0" fontId="0" fillId="0" borderId="8" xfId="0" applyBorder="1" applyAlignment="1">
      <alignment horizontal="center" wrapText="1"/>
    </xf>
    <xf numFmtId="167" fontId="26" fillId="0" borderId="2" xfId="1" applyNumberFormat="1" applyFont="1" applyBorder="1" applyProtection="1">
      <protection locked="0"/>
    </xf>
    <xf numFmtId="41" fontId="0" fillId="0" borderId="0" xfId="0" applyNumberFormat="1"/>
    <xf numFmtId="41" fontId="2" fillId="0" borderId="0" xfId="0" applyNumberFormat="1" applyFont="1"/>
    <xf numFmtId="0" fontId="9" fillId="0" borderId="1" xfId="0" applyFont="1" applyBorder="1"/>
    <xf numFmtId="0" fontId="7" fillId="0" borderId="3" xfId="0" applyFont="1" applyBorder="1"/>
    <xf numFmtId="41" fontId="34" fillId="4" borderId="5" xfId="2" applyFont="1" applyFill="1" applyBorder="1"/>
    <xf numFmtId="41" fontId="0" fillId="6" borderId="5" xfId="0" applyNumberFormat="1" applyFill="1" applyBorder="1"/>
    <xf numFmtId="41" fontId="0" fillId="0" borderId="5" xfId="0" applyNumberFormat="1" applyBorder="1"/>
    <xf numFmtId="167" fontId="0" fillId="0" borderId="5" xfId="0" applyNumberFormat="1" applyBorder="1"/>
    <xf numFmtId="168" fontId="0" fillId="0" borderId="5" xfId="2" applyNumberFormat="1" applyFont="1" applyBorder="1"/>
    <xf numFmtId="41" fontId="0" fillId="0" borderId="9" xfId="0" applyNumberFormat="1" applyBorder="1"/>
    <xf numFmtId="0" fontId="0" fillId="0" borderId="11" xfId="0" applyBorder="1"/>
    <xf numFmtId="167" fontId="31" fillId="0" borderId="4" xfId="1" applyNumberFormat="1" applyFont="1" applyBorder="1"/>
    <xf numFmtId="167" fontId="31" fillId="0" borderId="13" xfId="1" applyNumberFormat="1" applyFont="1" applyBorder="1"/>
    <xf numFmtId="167" fontId="31" fillId="0" borderId="0" xfId="1" applyNumberFormat="1" applyFont="1" applyBorder="1"/>
    <xf numFmtId="167" fontId="31" fillId="0" borderId="9" xfId="1" applyNumberFormat="1" applyFont="1" applyBorder="1"/>
    <xf numFmtId="167" fontId="31" fillId="0" borderId="15" xfId="1" applyNumberFormat="1" applyFont="1" applyBorder="1"/>
    <xf numFmtId="167" fontId="31" fillId="0" borderId="11" xfId="1" applyNumberFormat="1" applyFont="1" applyBorder="1"/>
    <xf numFmtId="0" fontId="31" fillId="0" borderId="0" xfId="0" applyFont="1"/>
    <xf numFmtId="0" fontId="31" fillId="5" borderId="5" xfId="0" applyFont="1" applyFill="1" applyBorder="1"/>
    <xf numFmtId="0" fontId="31" fillId="0" borderId="2" xfId="0" applyFont="1" applyBorder="1"/>
    <xf numFmtId="0" fontId="31" fillId="0" borderId="3" xfId="0" applyFont="1" applyBorder="1"/>
    <xf numFmtId="0" fontId="31" fillId="0" borderId="1" xfId="0" applyFont="1" applyBorder="1"/>
    <xf numFmtId="167" fontId="17" fillId="0" borderId="0" xfId="1" applyNumberFormat="1" applyFont="1" applyFill="1" applyBorder="1"/>
    <xf numFmtId="167" fontId="17" fillId="0" borderId="9" xfId="1" applyNumberFormat="1" applyFont="1" applyFill="1" applyBorder="1"/>
    <xf numFmtId="169" fontId="35" fillId="0" borderId="0" xfId="0" applyNumberFormat="1" applyFont="1"/>
    <xf numFmtId="169" fontId="36" fillId="0" borderId="27" xfId="0" applyNumberFormat="1" applyFont="1" applyBorder="1" applyAlignment="1">
      <alignment horizontal="left" vertical="center" wrapText="1"/>
    </xf>
    <xf numFmtId="169" fontId="38" fillId="0" borderId="0" xfId="0" applyNumberFormat="1" applyFont="1"/>
    <xf numFmtId="169" fontId="39" fillId="0" borderId="31" xfId="0" applyNumberFormat="1" applyFont="1" applyBorder="1" applyAlignment="1">
      <alignment horizontal="center" vertical="center"/>
    </xf>
    <xf numFmtId="169" fontId="40" fillId="0" borderId="23" xfId="0" applyNumberFormat="1" applyFont="1" applyBorder="1" applyAlignment="1">
      <alignment horizontal="center" vertical="center"/>
    </xf>
    <xf numFmtId="169" fontId="39" fillId="0" borderId="32" xfId="0" applyNumberFormat="1" applyFont="1" applyBorder="1" applyAlignment="1">
      <alignment horizontal="center" vertical="center"/>
    </xf>
    <xf numFmtId="49" fontId="41" fillId="0" borderId="29" xfId="0" applyNumberFormat="1" applyFont="1" applyBorder="1" applyAlignment="1">
      <alignment horizontal="center" vertical="center"/>
    </xf>
    <xf numFmtId="169" fontId="35" fillId="0" borderId="5" xfId="0" applyNumberFormat="1" applyFont="1" applyBorder="1"/>
    <xf numFmtId="171" fontId="35" fillId="0" borderId="5" xfId="0" applyNumberFormat="1" applyFont="1" applyBorder="1"/>
    <xf numFmtId="169" fontId="40" fillId="0" borderId="29" xfId="0" applyNumberFormat="1" applyFont="1" applyBorder="1" applyAlignment="1">
      <alignment horizontal="center" vertical="center"/>
    </xf>
    <xf numFmtId="169" fontId="35" fillId="0" borderId="11" xfId="0" applyNumberFormat="1" applyFont="1" applyBorder="1"/>
    <xf numFmtId="169" fontId="39" fillId="0" borderId="33" xfId="0" applyNumberFormat="1" applyFont="1" applyBorder="1" applyAlignment="1">
      <alignment horizontal="center" vertical="center"/>
    </xf>
    <xf numFmtId="169" fontId="39" fillId="13" borderId="32" xfId="0" applyNumberFormat="1" applyFont="1" applyFill="1" applyBorder="1" applyAlignment="1">
      <alignment horizontal="center" vertical="center"/>
    </xf>
    <xf numFmtId="49" fontId="41" fillId="13" borderId="29" xfId="0" applyNumberFormat="1" applyFont="1" applyFill="1" applyBorder="1" applyAlignment="1">
      <alignment horizontal="center" vertical="center"/>
    </xf>
    <xf numFmtId="169" fontId="40" fillId="0" borderId="25" xfId="0" applyNumberFormat="1" applyFont="1" applyBorder="1" applyAlignment="1">
      <alignment horizontal="center" vertical="center"/>
    </xf>
    <xf numFmtId="169" fontId="39" fillId="0" borderId="34" xfId="0" applyNumberFormat="1" applyFont="1" applyBorder="1" applyAlignment="1">
      <alignment horizontal="center" vertical="center"/>
    </xf>
    <xf numFmtId="49" fontId="41" fillId="0" borderId="35" xfId="0" applyNumberFormat="1" applyFont="1" applyBorder="1" applyAlignment="1">
      <alignment horizontal="center" vertical="center"/>
    </xf>
    <xf numFmtId="169" fontId="39" fillId="12" borderId="36" xfId="0" applyNumberFormat="1" applyFont="1" applyFill="1" applyBorder="1" applyAlignment="1">
      <alignment horizontal="center" vertical="center"/>
    </xf>
    <xf numFmtId="169" fontId="43" fillId="12" borderId="30" xfId="0" applyNumberFormat="1" applyFont="1" applyFill="1" applyBorder="1" applyAlignment="1">
      <alignment horizontal="center" vertical="center"/>
    </xf>
    <xf numFmtId="169" fontId="43" fillId="12" borderId="6" xfId="0" applyNumberFormat="1" applyFont="1" applyFill="1" applyBorder="1" applyAlignment="1">
      <alignment horizontal="left" vertical="center" wrapText="1"/>
    </xf>
    <xf numFmtId="169" fontId="36" fillId="0" borderId="24" xfId="0" applyNumberFormat="1" applyFont="1" applyBorder="1" applyAlignment="1">
      <alignment horizontal="left" vertical="center" wrapText="1"/>
    </xf>
    <xf numFmtId="169" fontId="36" fillId="0" borderId="21" xfId="0" applyNumberFormat="1" applyFont="1" applyBorder="1" applyAlignment="1">
      <alignment horizontal="left" vertical="center" wrapText="1"/>
    </xf>
    <xf numFmtId="169" fontId="36" fillId="13" borderId="27" xfId="0" applyNumberFormat="1" applyFont="1" applyFill="1" applyBorder="1" applyAlignment="1">
      <alignment horizontal="left" vertical="center" wrapText="1"/>
    </xf>
    <xf numFmtId="169" fontId="36" fillId="0" borderId="26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165" fontId="8" fillId="4" borderId="7" xfId="1" applyNumberFormat="1" applyFont="1" applyFill="1" applyBorder="1" applyAlignment="1"/>
    <xf numFmtId="165" fontId="3" fillId="0" borderId="2" xfId="1" applyNumberFormat="1" applyFont="1" applyFill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0" fontId="7" fillId="0" borderId="1" xfId="0" applyFont="1" applyBorder="1"/>
    <xf numFmtId="0" fontId="7" fillId="0" borderId="6" xfId="0" applyFont="1" applyBorder="1"/>
    <xf numFmtId="165" fontId="7" fillId="0" borderId="7" xfId="1" applyNumberFormat="1" applyFont="1" applyFill="1" applyBorder="1" applyAlignment="1"/>
    <xf numFmtId="0" fontId="9" fillId="0" borderId="2" xfId="0" applyFont="1" applyBorder="1"/>
    <xf numFmtId="165" fontId="3" fillId="0" borderId="5" xfId="0" applyNumberFormat="1" applyFont="1" applyBorder="1" applyAlignment="1">
      <alignment horizontal="right"/>
    </xf>
    <xf numFmtId="0" fontId="31" fillId="10" borderId="2" xfId="0" applyFont="1" applyFill="1" applyBorder="1"/>
    <xf numFmtId="167" fontId="17" fillId="10" borderId="0" xfId="1" applyNumberFormat="1" applyFont="1" applyFill="1" applyBorder="1"/>
    <xf numFmtId="167" fontId="17" fillId="10" borderId="9" xfId="1" applyNumberFormat="1" applyFont="1" applyFill="1" applyBorder="1"/>
    <xf numFmtId="0" fontId="0" fillId="10" borderId="0" xfId="0" applyFill="1"/>
    <xf numFmtId="0" fontId="6" fillId="3" borderId="8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7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14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21" fillId="4" borderId="6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169" fontId="37" fillId="12" borderId="14" xfId="0" applyNumberFormat="1" applyFont="1" applyFill="1" applyBorder="1" applyAlignment="1">
      <alignment vertical="center"/>
    </xf>
    <xf numFmtId="169" fontId="37" fillId="0" borderId="28" xfId="0" applyNumberFormat="1" applyFont="1" applyBorder="1" applyAlignment="1">
      <alignment vertical="center"/>
    </xf>
    <xf numFmtId="169" fontId="42" fillId="13" borderId="28" xfId="0" applyNumberFormat="1" applyFont="1" applyFill="1" applyBorder="1" applyAlignment="1">
      <alignment vertical="center"/>
    </xf>
    <xf numFmtId="169" fontId="37" fillId="12" borderId="12" xfId="0" applyNumberFormat="1" applyFont="1" applyFill="1" applyBorder="1" applyAlignment="1">
      <alignment horizontal="center" vertical="center" wrapText="1"/>
    </xf>
    <xf numFmtId="169" fontId="37" fillId="12" borderId="4" xfId="0" applyNumberFormat="1" applyFont="1" applyFill="1" applyBorder="1" applyAlignment="1">
      <alignment horizontal="center" vertical="center" wrapText="1"/>
    </xf>
    <xf numFmtId="169" fontId="37" fillId="12" borderId="13" xfId="0" applyNumberFormat="1" applyFont="1" applyFill="1" applyBorder="1" applyAlignment="1">
      <alignment horizontal="center" vertical="center" wrapText="1"/>
    </xf>
    <xf numFmtId="169" fontId="37" fillId="12" borderId="10" xfId="0" applyNumberFormat="1" applyFont="1" applyFill="1" applyBorder="1" applyAlignment="1">
      <alignment horizontal="center" vertical="center" wrapText="1"/>
    </xf>
    <xf numFmtId="169" fontId="37" fillId="12" borderId="15" xfId="0" applyNumberFormat="1" applyFont="1" applyFill="1" applyBorder="1" applyAlignment="1">
      <alignment horizontal="center" vertical="center" wrapText="1"/>
    </xf>
    <xf numFmtId="169" fontId="37" fillId="12" borderId="11" xfId="0" applyNumberFormat="1" applyFont="1" applyFill="1" applyBorder="1" applyAlignment="1">
      <alignment horizontal="center" vertical="center" wrapText="1"/>
    </xf>
    <xf numFmtId="169" fontId="37" fillId="0" borderId="22" xfId="0" applyNumberFormat="1" applyFont="1" applyBorder="1" applyAlignment="1">
      <alignment vertical="center"/>
    </xf>
    <xf numFmtId="169" fontId="35" fillId="13" borderId="6" xfId="0" applyNumberFormat="1" applyFont="1" applyFill="1" applyBorder="1" applyAlignment="1">
      <alignment horizontal="center" wrapText="1"/>
    </xf>
    <xf numFmtId="169" fontId="35" fillId="13" borderId="7" xfId="0" applyNumberFormat="1" applyFont="1" applyFill="1" applyBorder="1" applyAlignment="1">
      <alignment horizontal="center" wrapText="1"/>
    </xf>
    <xf numFmtId="169" fontId="37" fillId="11" borderId="28" xfId="0" applyNumberFormat="1" applyFont="1" applyFill="1" applyBorder="1" applyAlignment="1">
      <alignment vertical="center"/>
    </xf>
    <xf numFmtId="0" fontId="23" fillId="6" borderId="6" xfId="0" applyFont="1" applyFill="1" applyBorder="1" applyAlignment="1">
      <alignment horizontal="center" wrapText="1"/>
    </xf>
    <xf numFmtId="0" fontId="23" fillId="6" borderId="14" xfId="0" applyFont="1" applyFill="1" applyBorder="1" applyAlignment="1">
      <alignment horizontal="center" wrapText="1"/>
    </xf>
    <xf numFmtId="0" fontId="23" fillId="6" borderId="7" xfId="0" applyFont="1" applyFill="1" applyBorder="1" applyAlignment="1">
      <alignment horizontal="center" wrapText="1"/>
    </xf>
    <xf numFmtId="0" fontId="23" fillId="10" borderId="6" xfId="0" applyFont="1" applyFill="1" applyBorder="1" applyAlignment="1">
      <alignment horizontal="center"/>
    </xf>
    <xf numFmtId="0" fontId="23" fillId="10" borderId="14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CLIETODOS/CLVIGENTES/CL%20VIGENTES/GASTON%20HERMAN/AT%202020%20%20GAS/BCE%20ANALISIS%203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E 2019"/>
      <sheetName val="EE.RR  E IMPTO. EMPRESA"/>
      <sheetName val="IMPTO PERSONAL  GASTON"/>
      <sheetName val="TABLA  AT 2020 "/>
      <sheetName val="BCE A  HOY 01,04,2020"/>
      <sheetName val="Hoja5"/>
      <sheetName val="MAYOR  PPM "/>
      <sheetName val="Hoja8"/>
      <sheetName val="Hoja9"/>
      <sheetName val="BCE  2018  "/>
      <sheetName val="PPM SII "/>
      <sheetName val="INGRESOS SII"/>
      <sheetName val="bce final 21,12,2019"/>
      <sheetName val="RLI AT 2020"/>
      <sheetName val="RETIROS  2019 "/>
      <sheetName val="BCE FINAL CON RETIROS "/>
      <sheetName val="Hoja3"/>
      <sheetName val="Hoja4"/>
      <sheetName val="Hoja6"/>
      <sheetName val="Hoja7"/>
    </sheetNames>
    <sheetDataSet>
      <sheetData sheetId="0">
        <row r="47">
          <cell r="I47">
            <v>2363350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5">
          <cell r="J45">
            <v>82786</v>
          </cell>
        </row>
        <row r="53">
          <cell r="K53">
            <v>4220777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52076-9385-4DB4-8852-3F9575386E07}">
  <dimension ref="B1:F19"/>
  <sheetViews>
    <sheetView topLeftCell="A10" workbookViewId="0">
      <selection activeCell="H24" sqref="H24"/>
    </sheetView>
  </sheetViews>
  <sheetFormatPr baseColWidth="10" defaultColWidth="11.42578125" defaultRowHeight="15" x14ac:dyDescent="0.25"/>
  <cols>
    <col min="2" max="2" width="50.5703125" customWidth="1"/>
    <col min="3" max="3" width="14.140625" customWidth="1"/>
    <col min="4" max="5" width="14" customWidth="1"/>
  </cols>
  <sheetData>
    <row r="1" spans="2:6" x14ac:dyDescent="0.25">
      <c r="B1" s="2"/>
      <c r="C1" s="3"/>
      <c r="D1" s="4"/>
      <c r="E1" s="5"/>
    </row>
    <row r="2" spans="2:6" ht="32.25" customHeight="1" thickBot="1" x14ac:dyDescent="0.3">
      <c r="B2" s="166" t="s">
        <v>0</v>
      </c>
      <c r="C2" s="167"/>
      <c r="D2" s="167"/>
      <c r="E2" s="167"/>
    </row>
    <row r="3" spans="2:6" ht="16.5" thickBot="1" x14ac:dyDescent="0.3">
      <c r="B3" s="168" t="s">
        <v>1</v>
      </c>
      <c r="C3" s="169"/>
      <c r="D3" s="170"/>
      <c r="E3" s="7"/>
    </row>
    <row r="4" spans="2:6" ht="15.75" thickBot="1" x14ac:dyDescent="0.3">
      <c r="B4" s="21"/>
      <c r="C4" s="3"/>
      <c r="D4" s="22"/>
      <c r="E4" s="7"/>
    </row>
    <row r="5" spans="2:6" ht="15.75" thickBot="1" x14ac:dyDescent="0.3">
      <c r="B5" s="171" t="s">
        <v>2</v>
      </c>
      <c r="C5" s="172"/>
      <c r="D5" s="173"/>
      <c r="E5" s="26">
        <f>'BCE Ejemplo'!G37</f>
        <v>75693788</v>
      </c>
    </row>
    <row r="6" spans="2:6" ht="15.75" thickBot="1" x14ac:dyDescent="0.3">
      <c r="B6" s="6"/>
      <c r="C6" s="3"/>
      <c r="D6" s="23"/>
      <c r="E6" s="8"/>
    </row>
    <row r="7" spans="2:6" ht="15.75" thickBot="1" x14ac:dyDescent="0.3">
      <c r="B7" s="32" t="s">
        <v>3</v>
      </c>
      <c r="C7" s="3"/>
      <c r="D7" s="25">
        <f>SUM(C8:C10)</f>
        <v>55000000</v>
      </c>
      <c r="E7" s="8"/>
    </row>
    <row r="8" spans="2:6" x14ac:dyDescent="0.25">
      <c r="B8" s="107" t="s">
        <v>49</v>
      </c>
      <c r="C8" s="10"/>
      <c r="D8" s="23"/>
      <c r="E8" s="8"/>
    </row>
    <row r="9" spans="2:6" x14ac:dyDescent="0.25">
      <c r="B9" s="29" t="s">
        <v>69</v>
      </c>
      <c r="C9" s="10">
        <v>54450000</v>
      </c>
      <c r="D9" s="23"/>
      <c r="E9" s="8"/>
    </row>
    <row r="10" spans="2:6" ht="15.75" thickBot="1" x14ac:dyDescent="0.3">
      <c r="B10" s="30" t="s">
        <v>70</v>
      </c>
      <c r="C10" s="11">
        <v>550000</v>
      </c>
      <c r="D10" s="23"/>
      <c r="E10" s="8"/>
      <c r="F10" s="11"/>
    </row>
    <row r="11" spans="2:6" ht="15.75" thickBot="1" x14ac:dyDescent="0.3">
      <c r="B11" s="174" t="s">
        <v>50</v>
      </c>
      <c r="C11" s="175"/>
      <c r="D11" s="176"/>
      <c r="E11" s="20">
        <f>SUM(E5-D7)</f>
        <v>20693788</v>
      </c>
    </row>
    <row r="12" spans="2:6" ht="15.75" thickBot="1" x14ac:dyDescent="0.3">
      <c r="B12" s="32" t="s">
        <v>3</v>
      </c>
      <c r="C12" s="13"/>
      <c r="D12" s="23"/>
      <c r="E12" s="27"/>
    </row>
    <row r="13" spans="2:6" ht="15.75" thickBot="1" x14ac:dyDescent="0.3">
      <c r="B13" s="9" t="s">
        <v>4</v>
      </c>
      <c r="C13" s="13"/>
      <c r="D13" s="12">
        <f>SUM(C14:C18)</f>
        <v>3773178</v>
      </c>
      <c r="E13" s="28"/>
    </row>
    <row r="14" spans="2:6" x14ac:dyDescent="0.25">
      <c r="B14" s="33" t="s">
        <v>5</v>
      </c>
      <c r="C14" s="15">
        <v>296427</v>
      </c>
      <c r="D14" s="1"/>
      <c r="E14" s="29"/>
    </row>
    <row r="15" spans="2:6" x14ac:dyDescent="0.25">
      <c r="B15" s="19" t="s">
        <v>6</v>
      </c>
      <c r="C15" s="15">
        <v>1057399</v>
      </c>
      <c r="D15" s="1"/>
      <c r="E15" s="29"/>
    </row>
    <row r="16" spans="2:6" x14ac:dyDescent="0.25">
      <c r="B16" s="19" t="s">
        <v>7</v>
      </c>
      <c r="C16" s="15">
        <v>1405000</v>
      </c>
      <c r="D16" s="1"/>
      <c r="E16" s="29"/>
    </row>
    <row r="17" spans="2:6" x14ac:dyDescent="0.25">
      <c r="B17" s="29" t="s">
        <v>8</v>
      </c>
      <c r="C17">
        <v>372616</v>
      </c>
      <c r="D17" s="1"/>
      <c r="E17" s="29"/>
    </row>
    <row r="18" spans="2:6" ht="15.75" thickBot="1" x14ac:dyDescent="0.3">
      <c r="B18" s="108" t="s">
        <v>9</v>
      </c>
      <c r="C18" s="10">
        <v>641736</v>
      </c>
      <c r="D18" s="24"/>
      <c r="E18" s="30"/>
      <c r="F18" s="11"/>
    </row>
    <row r="19" spans="2:6" ht="20.25" customHeight="1" thickBot="1" x14ac:dyDescent="0.3">
      <c r="B19" s="177" t="s">
        <v>48</v>
      </c>
      <c r="C19" s="178"/>
      <c r="D19" s="179"/>
      <c r="E19" s="31">
        <f>SUM(E11-D13)</f>
        <v>16920610</v>
      </c>
    </row>
  </sheetData>
  <mergeCells count="5">
    <mergeCell ref="B2:E2"/>
    <mergeCell ref="B3:D3"/>
    <mergeCell ref="B5:D5"/>
    <mergeCell ref="B11:D11"/>
    <mergeCell ref="B19:D19"/>
  </mergeCells>
  <pageMargins left="0.70866141732283472" right="0.70866141732283472" top="0.74803149606299213" bottom="0.74803149606299213" header="0.31496062992125984" footer="0.31496062992125984"/>
  <pageSetup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749992370372631"/>
    <pageSetUpPr fitToPage="1"/>
  </sheetPr>
  <dimension ref="B1:J39"/>
  <sheetViews>
    <sheetView zoomScale="86" zoomScaleNormal="86" workbookViewId="0">
      <selection activeCell="G16" sqref="G16:G17"/>
    </sheetView>
  </sheetViews>
  <sheetFormatPr baseColWidth="10" defaultRowHeight="15" x14ac:dyDescent="0.25"/>
  <cols>
    <col min="2" max="2" width="36.5703125" style="122" customWidth="1"/>
    <col min="3" max="10" width="12.7109375" style="18" customWidth="1"/>
  </cols>
  <sheetData>
    <row r="1" spans="2:10" ht="15.75" thickBot="1" x14ac:dyDescent="0.3"/>
    <row r="2" spans="2:10" ht="30.75" customHeight="1" thickBot="1" x14ac:dyDescent="0.4">
      <c r="B2" s="180" t="s">
        <v>128</v>
      </c>
      <c r="C2" s="181"/>
      <c r="D2" s="181"/>
      <c r="E2" s="181"/>
      <c r="F2" s="181"/>
      <c r="G2" s="181"/>
      <c r="H2" s="181"/>
      <c r="I2" s="181"/>
      <c r="J2" s="182"/>
    </row>
    <row r="3" spans="2:10" ht="15.75" thickBot="1" x14ac:dyDescent="0.3">
      <c r="B3" s="123" t="s">
        <v>13</v>
      </c>
      <c r="C3" s="16" t="s">
        <v>14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19</v>
      </c>
      <c r="I3" s="16" t="s">
        <v>20</v>
      </c>
      <c r="J3" s="17" t="s">
        <v>21</v>
      </c>
    </row>
    <row r="4" spans="2:10" x14ac:dyDescent="0.25">
      <c r="B4" s="124" t="s">
        <v>22</v>
      </c>
      <c r="C4" s="127">
        <v>155189593</v>
      </c>
      <c r="D4" s="127">
        <v>146186836</v>
      </c>
      <c r="E4" s="127">
        <v>9002757</v>
      </c>
      <c r="F4" s="127">
        <v>0</v>
      </c>
      <c r="G4" s="127">
        <v>9002757</v>
      </c>
      <c r="H4" s="127">
        <v>0</v>
      </c>
      <c r="I4" s="127">
        <v>0</v>
      </c>
      <c r="J4" s="128">
        <v>0</v>
      </c>
    </row>
    <row r="5" spans="2:10" x14ac:dyDescent="0.25">
      <c r="B5" s="124" t="s">
        <v>23</v>
      </c>
      <c r="C5" s="127">
        <v>17242221</v>
      </c>
      <c r="D5" s="127">
        <v>10063974</v>
      </c>
      <c r="E5" s="127">
        <v>7178247</v>
      </c>
      <c r="F5" s="127">
        <v>0</v>
      </c>
      <c r="G5" s="127">
        <v>7178247</v>
      </c>
      <c r="H5" s="127">
        <v>0</v>
      </c>
      <c r="I5" s="127">
        <v>0</v>
      </c>
      <c r="J5" s="128">
        <v>0</v>
      </c>
    </row>
    <row r="6" spans="2:10" x14ac:dyDescent="0.25">
      <c r="B6" s="124" t="s">
        <v>24</v>
      </c>
      <c r="C6" s="127">
        <v>6303567</v>
      </c>
      <c r="D6" s="127">
        <v>1971031</v>
      </c>
      <c r="E6" s="127">
        <v>4332536</v>
      </c>
      <c r="F6" s="127">
        <v>0</v>
      </c>
      <c r="G6" s="127">
        <v>4332536</v>
      </c>
      <c r="H6" s="127">
        <v>0</v>
      </c>
      <c r="I6" s="127">
        <v>0</v>
      </c>
      <c r="J6" s="128">
        <v>0</v>
      </c>
    </row>
    <row r="7" spans="2:10" x14ac:dyDescent="0.25">
      <c r="B7" s="124" t="s">
        <v>25</v>
      </c>
      <c r="C7" s="127">
        <v>271302</v>
      </c>
      <c r="D7" s="127">
        <v>91054</v>
      </c>
      <c r="E7" s="127">
        <v>180248</v>
      </c>
      <c r="F7" s="127">
        <v>0</v>
      </c>
      <c r="G7" s="127">
        <v>180248</v>
      </c>
      <c r="H7" s="127">
        <v>0</v>
      </c>
      <c r="I7" s="127">
        <v>0</v>
      </c>
      <c r="J7" s="128">
        <v>0</v>
      </c>
    </row>
    <row r="8" spans="2:10" x14ac:dyDescent="0.25">
      <c r="B8" s="124" t="s">
        <v>5</v>
      </c>
      <c r="C8" s="127">
        <v>1996838</v>
      </c>
      <c r="D8" s="127">
        <v>2293265</v>
      </c>
      <c r="E8" s="127">
        <v>0</v>
      </c>
      <c r="F8" s="127">
        <v>296427</v>
      </c>
      <c r="G8" s="127">
        <v>0</v>
      </c>
      <c r="H8" s="127">
        <v>296427</v>
      </c>
      <c r="I8" s="127">
        <v>0</v>
      </c>
      <c r="J8" s="128">
        <v>0</v>
      </c>
    </row>
    <row r="9" spans="2:10" x14ac:dyDescent="0.25">
      <c r="B9" s="124" t="s">
        <v>6</v>
      </c>
      <c r="C9" s="127">
        <v>16742235</v>
      </c>
      <c r="D9" s="127">
        <v>17799634</v>
      </c>
      <c r="E9" s="127">
        <v>0</v>
      </c>
      <c r="F9" s="127">
        <v>1057399</v>
      </c>
      <c r="G9" s="127">
        <v>0</v>
      </c>
      <c r="H9" s="127">
        <v>1057399</v>
      </c>
      <c r="I9" s="127">
        <v>0</v>
      </c>
      <c r="J9" s="128">
        <v>0</v>
      </c>
    </row>
    <row r="10" spans="2:10" x14ac:dyDescent="0.25">
      <c r="B10" s="124" t="s">
        <v>7</v>
      </c>
      <c r="C10" s="127">
        <v>0</v>
      </c>
      <c r="D10" s="127">
        <v>1405000</v>
      </c>
      <c r="E10" s="127">
        <v>0</v>
      </c>
      <c r="F10" s="127">
        <v>1405000</v>
      </c>
      <c r="G10" s="127">
        <v>0</v>
      </c>
      <c r="H10" s="127">
        <v>1405000</v>
      </c>
      <c r="I10" s="127">
        <v>0</v>
      </c>
      <c r="J10" s="128">
        <v>0</v>
      </c>
    </row>
    <row r="11" spans="2:10" x14ac:dyDescent="0.25">
      <c r="B11" s="124" t="s">
        <v>8</v>
      </c>
      <c r="C11" s="127">
        <v>2982513</v>
      </c>
      <c r="D11" s="127">
        <v>3355129</v>
      </c>
      <c r="E11" s="127">
        <v>0</v>
      </c>
      <c r="F11" s="127">
        <v>372616</v>
      </c>
      <c r="G11" s="127">
        <v>0</v>
      </c>
      <c r="H11" s="127">
        <v>372616</v>
      </c>
      <c r="I11" s="127">
        <v>0</v>
      </c>
      <c r="J11" s="128">
        <v>0</v>
      </c>
    </row>
    <row r="12" spans="2:10" x14ac:dyDescent="0.25">
      <c r="B12" s="124" t="s">
        <v>9</v>
      </c>
      <c r="C12" s="127">
        <v>0</v>
      </c>
      <c r="D12" s="127">
        <v>641736</v>
      </c>
      <c r="E12" s="127">
        <v>0</v>
      </c>
      <c r="F12" s="127">
        <v>641736</v>
      </c>
      <c r="G12" s="127">
        <v>0</v>
      </c>
      <c r="H12" s="127">
        <v>641736</v>
      </c>
      <c r="I12" s="127">
        <v>0</v>
      </c>
      <c r="J12" s="128">
        <v>0</v>
      </c>
    </row>
    <row r="13" spans="2:10" s="165" customFormat="1" x14ac:dyDescent="0.25">
      <c r="B13" s="162" t="s">
        <v>10</v>
      </c>
      <c r="C13" s="163">
        <v>0</v>
      </c>
      <c r="D13" s="163">
        <v>500000</v>
      </c>
      <c r="E13" s="163">
        <v>0</v>
      </c>
      <c r="F13" s="163">
        <v>500000</v>
      </c>
      <c r="G13" s="163">
        <v>0</v>
      </c>
      <c r="H13" s="163">
        <v>500000</v>
      </c>
      <c r="I13" s="163">
        <v>0</v>
      </c>
      <c r="J13" s="164">
        <v>0</v>
      </c>
    </row>
    <row r="14" spans="2:10" s="165" customFormat="1" x14ac:dyDescent="0.25">
      <c r="B14" s="162" t="s">
        <v>11</v>
      </c>
      <c r="C14" s="163">
        <v>0</v>
      </c>
      <c r="D14" s="163">
        <v>13892216</v>
      </c>
      <c r="E14" s="163">
        <v>0</v>
      </c>
      <c r="F14" s="163">
        <v>13892216</v>
      </c>
      <c r="G14" s="163">
        <v>0</v>
      </c>
      <c r="H14" s="163">
        <v>13892216</v>
      </c>
      <c r="I14" s="163">
        <v>0</v>
      </c>
      <c r="J14" s="164">
        <v>0</v>
      </c>
    </row>
    <row r="15" spans="2:10" s="165" customFormat="1" x14ac:dyDescent="0.25">
      <c r="B15" s="162" t="s">
        <v>12</v>
      </c>
      <c r="C15" s="163">
        <v>30000000</v>
      </c>
      <c r="D15" s="163">
        <v>72324164</v>
      </c>
      <c r="E15" s="163">
        <v>0</v>
      </c>
      <c r="F15" s="163">
        <v>42324164</v>
      </c>
      <c r="G15" s="163">
        <v>0</v>
      </c>
      <c r="H15" s="163">
        <v>42324164</v>
      </c>
      <c r="I15" s="163">
        <v>0</v>
      </c>
      <c r="J15" s="164">
        <v>0</v>
      </c>
    </row>
    <row r="16" spans="2:10" s="165" customFormat="1" x14ac:dyDescent="0.25">
      <c r="B16" s="162" t="s">
        <v>158</v>
      </c>
      <c r="C16" s="163">
        <v>84150000</v>
      </c>
      <c r="D16" s="163">
        <v>29700000</v>
      </c>
      <c r="E16" s="163">
        <v>54450000</v>
      </c>
      <c r="F16" s="163">
        <v>0</v>
      </c>
      <c r="G16" s="163">
        <v>54450000</v>
      </c>
      <c r="H16" s="163">
        <v>0</v>
      </c>
      <c r="I16" s="163">
        <v>0</v>
      </c>
      <c r="J16" s="164">
        <v>0</v>
      </c>
    </row>
    <row r="17" spans="2:10" s="165" customFormat="1" x14ac:dyDescent="0.25">
      <c r="B17" s="162" t="s">
        <v>157</v>
      </c>
      <c r="C17" s="163">
        <v>850000</v>
      </c>
      <c r="D17" s="163">
        <v>300000</v>
      </c>
      <c r="E17" s="163">
        <v>550000</v>
      </c>
      <c r="F17" s="163">
        <v>0</v>
      </c>
      <c r="G17" s="163">
        <v>550000</v>
      </c>
      <c r="H17" s="163">
        <v>0</v>
      </c>
      <c r="I17" s="163">
        <v>0</v>
      </c>
      <c r="J17" s="164">
        <v>0</v>
      </c>
    </row>
    <row r="18" spans="2:10" x14ac:dyDescent="0.25">
      <c r="B18" s="124" t="s">
        <v>26</v>
      </c>
      <c r="C18" s="127">
        <v>26046104</v>
      </c>
      <c r="D18" s="127">
        <v>0</v>
      </c>
      <c r="E18" s="127">
        <v>26046104</v>
      </c>
      <c r="F18" s="127">
        <v>0</v>
      </c>
      <c r="G18" s="127">
        <v>0</v>
      </c>
      <c r="H18" s="127">
        <v>0</v>
      </c>
      <c r="I18" s="127">
        <v>26046104</v>
      </c>
      <c r="J18" s="128">
        <v>0</v>
      </c>
    </row>
    <row r="19" spans="2:10" x14ac:dyDescent="0.25">
      <c r="B19" s="124" t="s">
        <v>27</v>
      </c>
      <c r="C19" s="127">
        <v>11934000</v>
      </c>
      <c r="D19" s="127">
        <v>0</v>
      </c>
      <c r="E19" s="127">
        <v>11934000</v>
      </c>
      <c r="F19" s="127">
        <v>0</v>
      </c>
      <c r="G19" s="127">
        <v>0</v>
      </c>
      <c r="H19" s="127">
        <v>0</v>
      </c>
      <c r="I19" s="127">
        <v>11934000</v>
      </c>
      <c r="J19" s="128">
        <v>0</v>
      </c>
    </row>
    <row r="20" spans="2:10" x14ac:dyDescent="0.25">
      <c r="B20" s="124" t="s">
        <v>28</v>
      </c>
      <c r="C20" s="127">
        <v>19968344</v>
      </c>
      <c r="D20" s="127">
        <v>0</v>
      </c>
      <c r="E20" s="127">
        <v>19968344</v>
      </c>
      <c r="F20" s="127">
        <v>0</v>
      </c>
      <c r="G20" s="127">
        <v>0</v>
      </c>
      <c r="H20" s="127">
        <v>0</v>
      </c>
      <c r="I20" s="127">
        <v>19968344</v>
      </c>
      <c r="J20" s="128">
        <v>0</v>
      </c>
    </row>
    <row r="21" spans="2:10" x14ac:dyDescent="0.25">
      <c r="B21" s="124" t="s">
        <v>29</v>
      </c>
      <c r="C21" s="127">
        <v>2139482</v>
      </c>
      <c r="D21" s="127">
        <v>0</v>
      </c>
      <c r="E21" s="127">
        <v>2139482</v>
      </c>
      <c r="F21" s="127">
        <v>0</v>
      </c>
      <c r="G21" s="127">
        <v>0</v>
      </c>
      <c r="H21" s="127">
        <v>0</v>
      </c>
      <c r="I21" s="127">
        <v>2139482</v>
      </c>
      <c r="J21" s="128">
        <v>0</v>
      </c>
    </row>
    <row r="22" spans="2:10" x14ac:dyDescent="0.25">
      <c r="B22" s="124" t="s">
        <v>30</v>
      </c>
      <c r="C22" s="127">
        <v>683983</v>
      </c>
      <c r="D22" s="127">
        <v>0</v>
      </c>
      <c r="E22" s="127">
        <v>683983</v>
      </c>
      <c r="F22" s="127">
        <v>0</v>
      </c>
      <c r="G22" s="127">
        <v>0</v>
      </c>
      <c r="H22" s="127">
        <v>0</v>
      </c>
      <c r="I22" s="127">
        <v>683983</v>
      </c>
      <c r="J22" s="128">
        <v>0</v>
      </c>
    </row>
    <row r="23" spans="2:10" x14ac:dyDescent="0.25">
      <c r="B23" s="124" t="s">
        <v>31</v>
      </c>
      <c r="C23" s="127">
        <v>1500000</v>
      </c>
      <c r="D23" s="127">
        <v>0</v>
      </c>
      <c r="E23" s="127">
        <v>1500000</v>
      </c>
      <c r="F23" s="127">
        <v>0</v>
      </c>
      <c r="G23" s="127">
        <v>0</v>
      </c>
      <c r="H23" s="127">
        <v>0</v>
      </c>
      <c r="I23" s="127">
        <v>1500000</v>
      </c>
      <c r="J23" s="128">
        <v>0</v>
      </c>
    </row>
    <row r="24" spans="2:10" x14ac:dyDescent="0.25">
      <c r="B24" s="124" t="s">
        <v>32</v>
      </c>
      <c r="C24" s="127">
        <v>4218723</v>
      </c>
      <c r="D24" s="127">
        <v>0</v>
      </c>
      <c r="E24" s="127">
        <v>4218723</v>
      </c>
      <c r="F24" s="127">
        <v>0</v>
      </c>
      <c r="G24" s="127">
        <v>0</v>
      </c>
      <c r="H24" s="127">
        <v>0</v>
      </c>
      <c r="I24" s="127">
        <v>4218723</v>
      </c>
      <c r="J24" s="128">
        <v>0</v>
      </c>
    </row>
    <row r="25" spans="2:10" x14ac:dyDescent="0.25">
      <c r="B25" s="124" t="s">
        <v>33</v>
      </c>
      <c r="C25" s="127">
        <v>25795</v>
      </c>
      <c r="D25" s="127">
        <v>287</v>
      </c>
      <c r="E25" s="127">
        <v>25508</v>
      </c>
      <c r="F25" s="127">
        <v>0</v>
      </c>
      <c r="G25" s="127">
        <v>0</v>
      </c>
      <c r="H25" s="127">
        <v>0</v>
      </c>
      <c r="I25" s="127">
        <v>25508</v>
      </c>
      <c r="J25" s="128">
        <v>0</v>
      </c>
    </row>
    <row r="26" spans="2:10" x14ac:dyDescent="0.25">
      <c r="B26" s="124" t="s">
        <v>34</v>
      </c>
      <c r="C26" s="127">
        <v>2060671</v>
      </c>
      <c r="D26" s="127">
        <v>0</v>
      </c>
      <c r="E26" s="127">
        <v>2060671</v>
      </c>
      <c r="F26" s="127">
        <v>0</v>
      </c>
      <c r="G26" s="127">
        <v>0</v>
      </c>
      <c r="H26" s="127">
        <v>0</v>
      </c>
      <c r="I26" s="127">
        <v>2060671</v>
      </c>
      <c r="J26" s="128">
        <v>0</v>
      </c>
    </row>
    <row r="27" spans="2:10" x14ac:dyDescent="0.25">
      <c r="B27" s="124" t="s">
        <v>35</v>
      </c>
      <c r="C27" s="127">
        <v>746517</v>
      </c>
      <c r="D27" s="127">
        <v>0</v>
      </c>
      <c r="E27" s="127">
        <v>746517</v>
      </c>
      <c r="F27" s="127">
        <v>0</v>
      </c>
      <c r="G27" s="127">
        <v>0</v>
      </c>
      <c r="H27" s="127">
        <v>0</v>
      </c>
      <c r="I27" s="127">
        <v>746517</v>
      </c>
      <c r="J27" s="128">
        <v>0</v>
      </c>
    </row>
    <row r="28" spans="2:10" x14ac:dyDescent="0.25">
      <c r="B28" s="124" t="s">
        <v>36</v>
      </c>
      <c r="C28" s="127">
        <v>114979</v>
      </c>
      <c r="D28" s="127">
        <v>0</v>
      </c>
      <c r="E28" s="127">
        <v>114979</v>
      </c>
      <c r="F28" s="127">
        <v>0</v>
      </c>
      <c r="G28" s="127">
        <v>0</v>
      </c>
      <c r="H28" s="127">
        <v>0</v>
      </c>
      <c r="I28" s="127">
        <v>114979</v>
      </c>
      <c r="J28" s="128">
        <v>0</v>
      </c>
    </row>
    <row r="29" spans="2:10" x14ac:dyDescent="0.25">
      <c r="B29" s="124" t="s">
        <v>37</v>
      </c>
      <c r="C29" s="127">
        <v>110958</v>
      </c>
      <c r="D29" s="127">
        <v>0</v>
      </c>
      <c r="E29" s="127">
        <v>110958</v>
      </c>
      <c r="F29" s="127">
        <v>0</v>
      </c>
      <c r="G29" s="127">
        <v>0</v>
      </c>
      <c r="H29" s="127">
        <v>0</v>
      </c>
      <c r="I29" s="127">
        <v>110958</v>
      </c>
      <c r="J29" s="128">
        <v>0</v>
      </c>
    </row>
    <row r="30" spans="2:10" x14ac:dyDescent="0.25">
      <c r="B30" s="124" t="s">
        <v>38</v>
      </c>
      <c r="C30" s="127">
        <v>1237864</v>
      </c>
      <c r="D30" s="127">
        <v>0</v>
      </c>
      <c r="E30" s="127">
        <v>1237864</v>
      </c>
      <c r="F30" s="127">
        <v>0</v>
      </c>
      <c r="G30" s="127">
        <v>0</v>
      </c>
      <c r="H30" s="127">
        <v>0</v>
      </c>
      <c r="I30" s="127">
        <v>1237864</v>
      </c>
      <c r="J30" s="128">
        <v>0</v>
      </c>
    </row>
    <row r="31" spans="2:10" x14ac:dyDescent="0.25">
      <c r="B31" s="124" t="s">
        <v>39</v>
      </c>
      <c r="C31" s="127">
        <v>91054</v>
      </c>
      <c r="D31" s="127">
        <v>0</v>
      </c>
      <c r="E31" s="127">
        <v>91054</v>
      </c>
      <c r="F31" s="127">
        <v>0</v>
      </c>
      <c r="G31" s="127">
        <v>0</v>
      </c>
      <c r="H31" s="127">
        <v>0</v>
      </c>
      <c r="I31" s="127">
        <v>91054</v>
      </c>
      <c r="J31" s="128">
        <v>0</v>
      </c>
    </row>
    <row r="32" spans="2:10" x14ac:dyDescent="0.25">
      <c r="B32" s="124" t="s">
        <v>40</v>
      </c>
      <c r="C32" s="127">
        <v>82786</v>
      </c>
      <c r="D32" s="127">
        <v>0</v>
      </c>
      <c r="E32" s="127">
        <v>82786</v>
      </c>
      <c r="F32" s="127">
        <v>0</v>
      </c>
      <c r="G32" s="127">
        <v>0</v>
      </c>
      <c r="H32" s="127">
        <v>0</v>
      </c>
      <c r="I32" s="127">
        <v>82786</v>
      </c>
      <c r="J32" s="128">
        <v>0</v>
      </c>
    </row>
    <row r="33" spans="2:10" x14ac:dyDescent="0.25">
      <c r="B33" s="124" t="s">
        <v>41</v>
      </c>
      <c r="C33" s="127">
        <v>1544804</v>
      </c>
      <c r="D33" s="127">
        <v>266355</v>
      </c>
      <c r="E33" s="127">
        <v>1278449</v>
      </c>
      <c r="F33" s="127">
        <v>0</v>
      </c>
      <c r="G33" s="127">
        <v>0</v>
      </c>
      <c r="H33" s="127">
        <v>0</v>
      </c>
      <c r="I33" s="127">
        <v>1278449</v>
      </c>
      <c r="J33" s="128">
        <v>0</v>
      </c>
    </row>
    <row r="34" spans="2:10" x14ac:dyDescent="0.25">
      <c r="B34" s="124" t="s">
        <v>42</v>
      </c>
      <c r="C34" s="127">
        <v>2363350</v>
      </c>
      <c r="D34" s="127">
        <v>0</v>
      </c>
      <c r="E34" s="127">
        <v>2363350</v>
      </c>
      <c r="F34" s="127">
        <v>0</v>
      </c>
      <c r="G34" s="127">
        <v>0</v>
      </c>
      <c r="H34" s="127">
        <v>0</v>
      </c>
      <c r="I34" s="127">
        <v>2363350</v>
      </c>
      <c r="J34" s="128">
        <v>0</v>
      </c>
    </row>
    <row r="35" spans="2:10" x14ac:dyDescent="0.25">
      <c r="B35" s="124" t="s">
        <v>43</v>
      </c>
      <c r="C35" s="127">
        <v>2530800</v>
      </c>
      <c r="D35" s="127">
        <v>88117025</v>
      </c>
      <c r="E35" s="127">
        <v>0</v>
      </c>
      <c r="F35" s="127">
        <v>85586225</v>
      </c>
      <c r="G35" s="127">
        <v>0</v>
      </c>
      <c r="H35" s="127">
        <v>0</v>
      </c>
      <c r="I35" s="127">
        <v>0</v>
      </c>
      <c r="J35" s="128">
        <v>85586225</v>
      </c>
    </row>
    <row r="36" spans="2:10" ht="15.75" thickBot="1" x14ac:dyDescent="0.3">
      <c r="B36" s="125" t="s">
        <v>44</v>
      </c>
      <c r="C36" s="127">
        <v>0</v>
      </c>
      <c r="D36" s="127">
        <v>4220777</v>
      </c>
      <c r="E36" s="127">
        <v>0</v>
      </c>
      <c r="F36" s="127">
        <v>4220777</v>
      </c>
      <c r="G36" s="127">
        <v>0</v>
      </c>
      <c r="H36" s="127">
        <v>0</v>
      </c>
      <c r="I36" s="127">
        <v>0</v>
      </c>
      <c r="J36" s="128">
        <v>4220777</v>
      </c>
    </row>
    <row r="37" spans="2:10" x14ac:dyDescent="0.25">
      <c r="B37" s="126" t="s">
        <v>45</v>
      </c>
      <c r="C37" s="116">
        <v>393128483</v>
      </c>
      <c r="D37" s="116">
        <v>393128483</v>
      </c>
      <c r="E37" s="116">
        <v>150296560</v>
      </c>
      <c r="F37" s="116">
        <v>150296560</v>
      </c>
      <c r="G37" s="116">
        <v>75693788</v>
      </c>
      <c r="H37" s="116">
        <v>60489558</v>
      </c>
      <c r="I37" s="116">
        <v>74602772</v>
      </c>
      <c r="J37" s="117">
        <v>89807002</v>
      </c>
    </row>
    <row r="38" spans="2:10" x14ac:dyDescent="0.25">
      <c r="B38" s="124" t="s">
        <v>46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15204230</v>
      </c>
      <c r="I38" s="118">
        <v>15204230</v>
      </c>
      <c r="J38" s="119">
        <v>0</v>
      </c>
    </row>
    <row r="39" spans="2:10" ht="15.75" thickBot="1" x14ac:dyDescent="0.3">
      <c r="B39" s="125" t="s">
        <v>47</v>
      </c>
      <c r="C39" s="120">
        <v>393128483</v>
      </c>
      <c r="D39" s="120">
        <v>393128483</v>
      </c>
      <c r="E39" s="120">
        <v>150296560</v>
      </c>
      <c r="F39" s="120">
        <v>150296560</v>
      </c>
      <c r="G39" s="120">
        <v>75693788</v>
      </c>
      <c r="H39" s="120">
        <v>75693788</v>
      </c>
      <c r="I39" s="120">
        <v>89807002</v>
      </c>
      <c r="J39" s="121">
        <v>89807002</v>
      </c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53B1-1574-4032-99C1-797525018087}">
  <sheetPr>
    <tabColor theme="2" tint="-0.749992370372631"/>
  </sheetPr>
  <dimension ref="B1:F19"/>
  <sheetViews>
    <sheetView workbookViewId="0">
      <selection activeCell="E19" sqref="E19"/>
    </sheetView>
  </sheetViews>
  <sheetFormatPr baseColWidth="10" defaultColWidth="11.42578125" defaultRowHeight="15" x14ac:dyDescent="0.25"/>
  <cols>
    <col min="2" max="2" width="50.5703125" customWidth="1"/>
    <col min="3" max="3" width="14.140625" customWidth="1"/>
    <col min="4" max="5" width="14" customWidth="1"/>
  </cols>
  <sheetData>
    <row r="1" spans="2:6" x14ac:dyDescent="0.25">
      <c r="B1" s="2"/>
      <c r="C1" s="3"/>
      <c r="D1" s="4"/>
      <c r="E1" s="5"/>
    </row>
    <row r="2" spans="2:6" ht="32.25" customHeight="1" thickBot="1" x14ac:dyDescent="0.3">
      <c r="B2" s="166" t="s">
        <v>161</v>
      </c>
      <c r="C2" s="167"/>
      <c r="D2" s="167"/>
      <c r="E2" s="167"/>
    </row>
    <row r="3" spans="2:6" ht="16.5" thickBot="1" x14ac:dyDescent="0.3">
      <c r="B3" s="168" t="s">
        <v>1</v>
      </c>
      <c r="C3" s="169"/>
      <c r="D3" s="170"/>
      <c r="E3" s="7"/>
    </row>
    <row r="4" spans="2:6" ht="15.75" thickBot="1" x14ac:dyDescent="0.3">
      <c r="B4" s="21"/>
      <c r="C4" s="3"/>
      <c r="D4" s="22"/>
      <c r="E4" s="7"/>
    </row>
    <row r="5" spans="2:6" ht="15.75" thickBot="1" x14ac:dyDescent="0.3">
      <c r="B5" s="171" t="s">
        <v>162</v>
      </c>
      <c r="C5" s="172"/>
      <c r="D5" s="173"/>
      <c r="E5" s="26">
        <f>'BCE Ejemplo'!G37</f>
        <v>75693788</v>
      </c>
    </row>
    <row r="6" spans="2:6" ht="15.75" thickBot="1" x14ac:dyDescent="0.3">
      <c r="B6" s="6"/>
      <c r="C6" s="3"/>
      <c r="D6" s="23"/>
      <c r="E6" s="8"/>
    </row>
    <row r="7" spans="2:6" ht="15.75" thickBot="1" x14ac:dyDescent="0.3">
      <c r="B7" s="32" t="s">
        <v>3</v>
      </c>
      <c r="C7" s="161"/>
      <c r="D7" s="154">
        <f>SUM(C9:C10)</f>
        <v>55000000</v>
      </c>
      <c r="E7" s="8"/>
    </row>
    <row r="8" spans="2:6" x14ac:dyDescent="0.25">
      <c r="B8" s="160" t="s">
        <v>49</v>
      </c>
      <c r="C8" s="155"/>
      <c r="D8" s="23"/>
      <c r="E8" s="8"/>
    </row>
    <row r="9" spans="2:6" x14ac:dyDescent="0.25">
      <c r="B9" s="29" t="s">
        <v>160</v>
      </c>
      <c r="C9" s="127">
        <v>54450000</v>
      </c>
      <c r="D9" s="23"/>
      <c r="E9" s="8"/>
    </row>
    <row r="10" spans="2:6" ht="15.75" thickBot="1" x14ac:dyDescent="0.3">
      <c r="B10" s="30" t="s">
        <v>159</v>
      </c>
      <c r="C10" s="127">
        <v>550000</v>
      </c>
      <c r="D10" s="23"/>
      <c r="E10" s="8"/>
      <c r="F10" s="11"/>
    </row>
    <row r="11" spans="2:6" ht="15.75" thickBot="1" x14ac:dyDescent="0.3">
      <c r="B11" s="174" t="s">
        <v>50</v>
      </c>
      <c r="C11" s="175"/>
      <c r="D11" s="176"/>
      <c r="E11" s="20">
        <f>SUM(E5-D7)</f>
        <v>20693788</v>
      </c>
    </row>
    <row r="12" spans="2:6" ht="15.75" thickBot="1" x14ac:dyDescent="0.3">
      <c r="B12" s="157" t="s">
        <v>3</v>
      </c>
      <c r="C12" s="13"/>
      <c r="D12" s="23"/>
      <c r="E12" s="27"/>
    </row>
    <row r="13" spans="2:6" ht="15.75" thickBot="1" x14ac:dyDescent="0.3">
      <c r="B13" s="158" t="s">
        <v>4</v>
      </c>
      <c r="C13" s="159"/>
      <c r="D13" s="12">
        <f>SUM(C14:C18)</f>
        <v>3773178</v>
      </c>
      <c r="E13" s="28"/>
    </row>
    <row r="14" spans="2:6" x14ac:dyDescent="0.25">
      <c r="B14" s="19" t="s">
        <v>5</v>
      </c>
      <c r="C14" s="33">
        <v>296427</v>
      </c>
      <c r="D14" s="1"/>
      <c r="E14" s="29"/>
    </row>
    <row r="15" spans="2:6" x14ac:dyDescent="0.25">
      <c r="B15" s="19" t="s">
        <v>6</v>
      </c>
      <c r="C15" s="19">
        <v>1057399</v>
      </c>
      <c r="D15" s="1"/>
      <c r="E15" s="29"/>
    </row>
    <row r="16" spans="2:6" x14ac:dyDescent="0.25">
      <c r="B16" s="19" t="s">
        <v>7</v>
      </c>
      <c r="C16" s="19">
        <v>1405000</v>
      </c>
      <c r="D16" s="1"/>
      <c r="E16" s="29"/>
    </row>
    <row r="17" spans="2:6" x14ac:dyDescent="0.25">
      <c r="B17" s="29" t="s">
        <v>8</v>
      </c>
      <c r="C17" s="29">
        <v>372616</v>
      </c>
      <c r="D17" s="1"/>
      <c r="E17" s="29"/>
    </row>
    <row r="18" spans="2:6" ht="15.75" thickBot="1" x14ac:dyDescent="0.3">
      <c r="B18" s="108" t="s">
        <v>9</v>
      </c>
      <c r="C18" s="156">
        <v>641736</v>
      </c>
      <c r="D18" s="24"/>
      <c r="E18" s="30"/>
      <c r="F18" s="11"/>
    </row>
    <row r="19" spans="2:6" ht="20.25" customHeight="1" thickBot="1" x14ac:dyDescent="0.3">
      <c r="B19" s="177" t="s">
        <v>163</v>
      </c>
      <c r="C19" s="178"/>
      <c r="D19" s="179"/>
      <c r="E19" s="31">
        <f>SUM(E11-D13)</f>
        <v>16920610</v>
      </c>
    </row>
  </sheetData>
  <mergeCells count="5">
    <mergeCell ref="B2:E2"/>
    <mergeCell ref="B3:D3"/>
    <mergeCell ref="B5:D5"/>
    <mergeCell ref="B11:D11"/>
    <mergeCell ref="B19:D19"/>
  </mergeCells>
  <pageMargins left="0.70866141732283472" right="0.70866141732283472" top="0.74803149606299213" bottom="0.74803149606299213" header="0.31496062992125984" footer="0.31496062992125984"/>
  <pageSetup scale="10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D538-09DE-4B95-8B6D-298F70167364}">
  <sheetPr>
    <tabColor theme="2" tint="-0.749992370372631"/>
  </sheetPr>
  <dimension ref="C3:K16"/>
  <sheetViews>
    <sheetView workbookViewId="0">
      <selection activeCell="H16" sqref="H16"/>
    </sheetView>
  </sheetViews>
  <sheetFormatPr baseColWidth="10" defaultRowHeight="15" x14ac:dyDescent="0.25"/>
  <cols>
    <col min="3" max="3" width="40.7109375" customWidth="1"/>
    <col min="4" max="4" width="7.7109375" customWidth="1"/>
    <col min="5" max="5" width="20.5703125" customWidth="1"/>
    <col min="6" max="6" width="18.42578125" style="53" customWidth="1"/>
    <col min="7" max="7" width="4" customWidth="1"/>
    <col min="8" max="8" width="15" customWidth="1"/>
    <col min="9" max="9" width="11.42578125" style="53"/>
    <col min="11" max="11" width="12.7109375" customWidth="1"/>
  </cols>
  <sheetData>
    <row r="3" spans="3:11" ht="15.75" thickBot="1" x14ac:dyDescent="0.3"/>
    <row r="4" spans="3:11" ht="24" thickBot="1" x14ac:dyDescent="0.4">
      <c r="C4" s="183" t="s">
        <v>72</v>
      </c>
      <c r="D4" s="184"/>
      <c r="E4" s="184"/>
      <c r="F4" s="185"/>
      <c r="H4" s="186" t="s">
        <v>78</v>
      </c>
      <c r="I4" s="187"/>
      <c r="J4" s="153">
        <v>1.028</v>
      </c>
      <c r="K4" s="39" t="s">
        <v>123</v>
      </c>
    </row>
    <row r="5" spans="3:11" ht="21.75" thickBot="1" x14ac:dyDescent="0.4">
      <c r="C5" s="192"/>
      <c r="D5" s="193"/>
      <c r="E5" s="30"/>
      <c r="F5" s="55" t="s">
        <v>71</v>
      </c>
      <c r="H5" s="39" t="s">
        <v>73</v>
      </c>
      <c r="I5" s="54">
        <v>55171576</v>
      </c>
      <c r="J5" s="111">
        <f>I5*1.028</f>
        <v>56716380.127999999</v>
      </c>
      <c r="K5" s="110">
        <f>J5-I5</f>
        <v>1544804.1279999986</v>
      </c>
    </row>
    <row r="6" spans="3:11" ht="19.5" thickBot="1" x14ac:dyDescent="0.35">
      <c r="C6" s="34" t="s">
        <v>51</v>
      </c>
      <c r="D6" s="35" t="s">
        <v>52</v>
      </c>
      <c r="E6" s="63" t="s">
        <v>62</v>
      </c>
      <c r="F6" s="52">
        <f>I5</f>
        <v>55171576</v>
      </c>
      <c r="H6" s="61" t="s">
        <v>74</v>
      </c>
      <c r="I6" s="62">
        <v>16920610</v>
      </c>
      <c r="K6" s="114"/>
    </row>
    <row r="7" spans="3:11" ht="19.5" thickBot="1" x14ac:dyDescent="0.35">
      <c r="C7" s="42" t="s">
        <v>53</v>
      </c>
      <c r="D7" s="43" t="s">
        <v>52</v>
      </c>
      <c r="E7" s="36" t="s">
        <v>63</v>
      </c>
      <c r="F7" s="56">
        <f>I10</f>
        <v>1544804.1279999986</v>
      </c>
      <c r="H7" s="39" t="s">
        <v>75</v>
      </c>
      <c r="I7" s="54">
        <v>17621937</v>
      </c>
      <c r="K7" s="1"/>
    </row>
    <row r="8" spans="3:11" ht="15.75" thickBot="1" x14ac:dyDescent="0.3">
      <c r="C8" s="188" t="s">
        <v>54</v>
      </c>
      <c r="D8" s="189"/>
      <c r="E8" s="46"/>
      <c r="F8" s="57"/>
      <c r="H8" s="39" t="s">
        <v>76</v>
      </c>
      <c r="I8" s="54">
        <v>55000000</v>
      </c>
      <c r="K8" s="1"/>
    </row>
    <row r="9" spans="3:11" ht="19.5" thickBot="1" x14ac:dyDescent="0.35">
      <c r="C9" s="47" t="s">
        <v>55</v>
      </c>
      <c r="D9" s="48" t="s">
        <v>52</v>
      </c>
      <c r="E9" s="36" t="s">
        <v>64</v>
      </c>
      <c r="F9" s="58">
        <f>I7</f>
        <v>17621937</v>
      </c>
      <c r="H9" s="39" t="s">
        <v>77</v>
      </c>
      <c r="I9" s="54">
        <v>2417707</v>
      </c>
      <c r="K9" s="1"/>
    </row>
    <row r="10" spans="3:11" ht="15.75" thickBot="1" x14ac:dyDescent="0.3">
      <c r="C10" s="188" t="s">
        <v>56</v>
      </c>
      <c r="D10" s="189"/>
      <c r="E10" s="46"/>
      <c r="F10" s="57"/>
      <c r="H10" s="39" t="s">
        <v>122</v>
      </c>
      <c r="I10" s="54">
        <f>K5</f>
        <v>1544804.1279999986</v>
      </c>
      <c r="J10" s="51"/>
      <c r="K10" s="115"/>
    </row>
    <row r="11" spans="3:11" ht="19.5" thickBot="1" x14ac:dyDescent="0.35">
      <c r="C11" s="44" t="s">
        <v>156</v>
      </c>
      <c r="D11" s="45" t="s">
        <v>57</v>
      </c>
      <c r="E11" s="38" t="s">
        <v>65</v>
      </c>
      <c r="F11" s="59">
        <f>I9*-1</f>
        <v>-2417707</v>
      </c>
    </row>
    <row r="12" spans="3:11" ht="19.5" thickBot="1" x14ac:dyDescent="0.35">
      <c r="C12" s="49" t="s">
        <v>58</v>
      </c>
      <c r="D12" s="43" t="s">
        <v>52</v>
      </c>
      <c r="E12" s="36" t="s">
        <v>66</v>
      </c>
      <c r="F12" s="56"/>
      <c r="J12" s="105"/>
    </row>
    <row r="13" spans="3:11" ht="15.75" thickBot="1" x14ac:dyDescent="0.3">
      <c r="C13" s="188" t="s">
        <v>59</v>
      </c>
      <c r="D13" s="189"/>
      <c r="E13" s="46" t="s">
        <v>68</v>
      </c>
      <c r="F13" s="57"/>
      <c r="J13" s="105"/>
    </row>
    <row r="14" spans="3:11" ht="15.75" thickBot="1" x14ac:dyDescent="0.3">
      <c r="C14" s="50" t="s">
        <v>60</v>
      </c>
      <c r="D14" s="51"/>
      <c r="E14" s="36" t="s">
        <v>67</v>
      </c>
      <c r="F14" s="60">
        <f>I8*-1</f>
        <v>-55000000</v>
      </c>
    </row>
    <row r="15" spans="3:11" ht="21.75" thickBot="1" x14ac:dyDescent="0.4">
      <c r="C15" s="190" t="s">
        <v>61</v>
      </c>
      <c r="D15" s="191"/>
      <c r="E15" s="38"/>
      <c r="F15" s="109">
        <f>SUM(F6:F14)</f>
        <v>16920610.127999991</v>
      </c>
      <c r="H15" s="105"/>
    </row>
    <row r="16" spans="3:11" x14ac:dyDescent="0.25">
      <c r="H16" s="106"/>
    </row>
  </sheetData>
  <mergeCells count="7">
    <mergeCell ref="C4:F4"/>
    <mergeCell ref="H4:I4"/>
    <mergeCell ref="C13:D13"/>
    <mergeCell ref="C15:D15"/>
    <mergeCell ref="C5:D5"/>
    <mergeCell ref="C8:D8"/>
    <mergeCell ref="C10:D10"/>
  </mergeCells>
  <phoneticPr fontId="22" type="noConversion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A3DD0-F194-464A-9EA6-BFF267AB8102}">
  <sheetPr>
    <tabColor theme="2" tint="-0.89999084444715716"/>
  </sheetPr>
  <dimension ref="C1:J27"/>
  <sheetViews>
    <sheetView topLeftCell="A14" workbookViewId="0">
      <selection activeCell="C31" sqref="C31"/>
    </sheetView>
  </sheetViews>
  <sheetFormatPr baseColWidth="10" defaultColWidth="11.5703125" defaultRowHeight="15" x14ac:dyDescent="0.2"/>
  <cols>
    <col min="1" max="1" width="1.85546875" style="129" customWidth="1"/>
    <col min="2" max="2" width="9.140625" style="129" customWidth="1"/>
    <col min="3" max="3" width="83" style="131" customWidth="1"/>
    <col min="4" max="4" width="7.28515625" style="129" customWidth="1"/>
    <col min="5" max="5" width="8.7109375" style="129" customWidth="1"/>
    <col min="6" max="6" width="8.5703125" style="129" customWidth="1"/>
    <col min="7" max="7" width="4.7109375" style="129" customWidth="1"/>
    <col min="8" max="8" width="7" style="129" customWidth="1"/>
    <col min="9" max="9" width="18.42578125" style="129" customWidth="1"/>
    <col min="10" max="10" width="11.28515625" style="129" customWidth="1"/>
    <col min="11" max="11" width="7.7109375" style="129" customWidth="1"/>
    <col min="12" max="12" width="8.28515625" style="129" customWidth="1"/>
    <col min="13" max="16" width="4.7109375" style="129" customWidth="1"/>
    <col min="17" max="17" width="11.5703125" style="129"/>
    <col min="18" max="18" width="8.42578125" style="129" customWidth="1"/>
    <col min="19" max="21" width="5.28515625" style="129" customWidth="1"/>
    <col min="22" max="22" width="6.28515625" style="129" customWidth="1"/>
    <col min="23" max="23" width="11.5703125" style="129"/>
    <col min="24" max="24" width="8.28515625" style="129" customWidth="1"/>
    <col min="25" max="25" width="3.140625" style="129" customWidth="1"/>
    <col min="26" max="26" width="5.28515625" style="129" customWidth="1"/>
    <col min="27" max="27" width="7.28515625" style="129" customWidth="1"/>
    <col min="28" max="28" width="4.5703125" style="129" customWidth="1"/>
    <col min="29" max="16384" width="11.5703125" style="129"/>
  </cols>
  <sheetData>
    <row r="1" spans="3:10" ht="15.75" thickBot="1" x14ac:dyDescent="0.25"/>
    <row r="2" spans="3:10" ht="14.25" x14ac:dyDescent="0.2">
      <c r="C2" s="197" t="s">
        <v>139</v>
      </c>
      <c r="D2" s="198"/>
      <c r="E2" s="198"/>
      <c r="F2" s="198"/>
      <c r="G2" s="199"/>
    </row>
    <row r="3" spans="3:10" thickBot="1" x14ac:dyDescent="0.25">
      <c r="C3" s="200"/>
      <c r="D3" s="201"/>
      <c r="E3" s="201"/>
      <c r="F3" s="201"/>
      <c r="G3" s="202"/>
    </row>
    <row r="4" spans="3:10" ht="19.5" customHeight="1" thickBot="1" x14ac:dyDescent="0.25">
      <c r="C4" s="150" t="s">
        <v>140</v>
      </c>
      <c r="D4" s="132">
        <v>1145</v>
      </c>
      <c r="E4" s="203">
        <f>'razonab.Patr'!F6</f>
        <v>55171576</v>
      </c>
      <c r="F4" s="203"/>
      <c r="G4" s="133" t="s">
        <v>87</v>
      </c>
      <c r="I4" s="204" t="s">
        <v>141</v>
      </c>
      <c r="J4" s="205"/>
    </row>
    <row r="5" spans="3:10" ht="19.5" customHeight="1" thickBot="1" x14ac:dyDescent="0.25">
      <c r="C5" s="130" t="s">
        <v>142</v>
      </c>
      <c r="D5" s="134">
        <v>1146</v>
      </c>
      <c r="E5" s="195"/>
      <c r="F5" s="195"/>
      <c r="G5" s="135" t="s">
        <v>57</v>
      </c>
      <c r="I5" s="136">
        <v>8957650</v>
      </c>
      <c r="J5" s="137">
        <v>2.7E-2</v>
      </c>
    </row>
    <row r="6" spans="3:10" ht="19.5" customHeight="1" thickBot="1" x14ac:dyDescent="0.25">
      <c r="C6" s="130" t="s">
        <v>143</v>
      </c>
      <c r="D6" s="134">
        <v>1177</v>
      </c>
      <c r="E6" s="206">
        <f>'razonab.Patr'!F7</f>
        <v>1544804.1279999986</v>
      </c>
      <c r="F6" s="206"/>
      <c r="G6" s="138" t="s">
        <v>87</v>
      </c>
      <c r="I6" s="136">
        <v>241856.55</v>
      </c>
      <c r="J6" s="139"/>
    </row>
    <row r="7" spans="3:10" ht="19.5" customHeight="1" x14ac:dyDescent="0.2">
      <c r="C7" s="130" t="s">
        <v>144</v>
      </c>
      <c r="D7" s="134">
        <v>893</v>
      </c>
      <c r="E7" s="195"/>
      <c r="F7" s="195"/>
      <c r="G7" s="138" t="s">
        <v>87</v>
      </c>
    </row>
    <row r="8" spans="3:10" ht="19.5" customHeight="1" x14ac:dyDescent="0.2">
      <c r="C8" s="149" t="s">
        <v>145</v>
      </c>
      <c r="D8" s="140">
        <v>894</v>
      </c>
      <c r="E8" s="195"/>
      <c r="F8" s="195"/>
      <c r="G8" s="135" t="s">
        <v>57</v>
      </c>
    </row>
    <row r="9" spans="3:10" ht="19.5" customHeight="1" x14ac:dyDescent="0.2">
      <c r="C9" s="130" t="s">
        <v>146</v>
      </c>
      <c r="D9" s="134">
        <v>1694</v>
      </c>
      <c r="E9" s="195">
        <f>'RLI AT20'!F37</f>
        <v>17621937</v>
      </c>
      <c r="F9" s="195"/>
      <c r="G9" s="138" t="s">
        <v>87</v>
      </c>
    </row>
    <row r="10" spans="3:10" ht="19.5" customHeight="1" x14ac:dyDescent="0.2">
      <c r="C10" s="130" t="s">
        <v>129</v>
      </c>
      <c r="D10" s="134">
        <v>1695</v>
      </c>
      <c r="E10" s="195"/>
      <c r="F10" s="195"/>
      <c r="G10" s="135" t="s">
        <v>57</v>
      </c>
    </row>
    <row r="11" spans="3:10" ht="19.5" customHeight="1" x14ac:dyDescent="0.2">
      <c r="C11" s="130" t="s">
        <v>147</v>
      </c>
      <c r="D11" s="134">
        <v>1696</v>
      </c>
      <c r="E11" s="195"/>
      <c r="F11" s="195"/>
      <c r="G11" s="138" t="s">
        <v>87</v>
      </c>
    </row>
    <row r="12" spans="3:10" ht="30" customHeight="1" x14ac:dyDescent="0.2">
      <c r="C12" s="130" t="s">
        <v>130</v>
      </c>
      <c r="D12" s="134">
        <v>1178</v>
      </c>
      <c r="E12" s="195"/>
      <c r="F12" s="195"/>
      <c r="G12" s="138" t="s">
        <v>87</v>
      </c>
    </row>
    <row r="13" spans="3:10" ht="19.5" customHeight="1" x14ac:dyDescent="0.2">
      <c r="C13" s="130" t="s">
        <v>131</v>
      </c>
      <c r="D13" s="134">
        <v>1179</v>
      </c>
      <c r="E13" s="195"/>
      <c r="F13" s="195"/>
      <c r="G13" s="135" t="s">
        <v>57</v>
      </c>
    </row>
    <row r="14" spans="3:10" ht="24.75" customHeight="1" x14ac:dyDescent="0.2">
      <c r="C14" s="130" t="s">
        <v>132</v>
      </c>
      <c r="D14" s="134">
        <v>1180</v>
      </c>
      <c r="E14" s="195"/>
      <c r="F14" s="195"/>
      <c r="G14" s="138" t="s">
        <v>87</v>
      </c>
    </row>
    <row r="15" spans="3:10" ht="28.5" customHeight="1" x14ac:dyDescent="0.2">
      <c r="C15" s="149" t="s">
        <v>133</v>
      </c>
      <c r="D15" s="140">
        <v>1181</v>
      </c>
      <c r="E15" s="195"/>
      <c r="F15" s="195"/>
      <c r="G15" s="135" t="s">
        <v>57</v>
      </c>
    </row>
    <row r="16" spans="3:10" ht="19.5" customHeight="1" x14ac:dyDescent="0.2">
      <c r="C16" s="151" t="s">
        <v>148</v>
      </c>
      <c r="D16" s="141">
        <v>1182</v>
      </c>
      <c r="E16" s="196">
        <v>-55000000</v>
      </c>
      <c r="F16" s="196"/>
      <c r="G16" s="142" t="s">
        <v>57</v>
      </c>
    </row>
    <row r="17" spans="3:7" ht="26.25" customHeight="1" x14ac:dyDescent="0.2">
      <c r="C17" s="149" t="s">
        <v>149</v>
      </c>
      <c r="D17" s="140">
        <v>1697</v>
      </c>
      <c r="E17" s="195">
        <v>-2417707</v>
      </c>
      <c r="F17" s="195"/>
      <c r="G17" s="135" t="s">
        <v>57</v>
      </c>
    </row>
    <row r="18" spans="3:7" ht="19.5" customHeight="1" x14ac:dyDescent="0.2">
      <c r="C18" s="149" t="s">
        <v>150</v>
      </c>
      <c r="D18" s="140">
        <v>1186</v>
      </c>
      <c r="E18" s="195"/>
      <c r="F18" s="195"/>
      <c r="G18" s="143" t="s">
        <v>87</v>
      </c>
    </row>
    <row r="19" spans="3:7" ht="19.5" customHeight="1" x14ac:dyDescent="0.2">
      <c r="C19" s="130" t="s">
        <v>151</v>
      </c>
      <c r="D19" s="134">
        <v>1187</v>
      </c>
      <c r="E19" s="195"/>
      <c r="F19" s="195"/>
      <c r="G19" s="135" t="s">
        <v>57</v>
      </c>
    </row>
    <row r="20" spans="3:7" ht="19.5" customHeight="1" x14ac:dyDescent="0.2">
      <c r="C20" s="149" t="s">
        <v>152</v>
      </c>
      <c r="D20" s="140">
        <v>1700</v>
      </c>
      <c r="E20" s="195"/>
      <c r="F20" s="195"/>
      <c r="G20" s="135" t="s">
        <v>57</v>
      </c>
    </row>
    <row r="21" spans="3:7" ht="19.5" customHeight="1" x14ac:dyDescent="0.2">
      <c r="C21" s="149" t="s">
        <v>134</v>
      </c>
      <c r="D21" s="140">
        <v>1188</v>
      </c>
      <c r="E21" s="195"/>
      <c r="F21" s="195"/>
      <c r="G21" s="135" t="s">
        <v>57</v>
      </c>
    </row>
    <row r="22" spans="3:7" ht="19.5" customHeight="1" x14ac:dyDescent="0.2">
      <c r="C22" s="149" t="s">
        <v>135</v>
      </c>
      <c r="D22" s="140">
        <v>1701</v>
      </c>
      <c r="E22" s="195"/>
      <c r="F22" s="195"/>
      <c r="G22" s="143" t="s">
        <v>87</v>
      </c>
    </row>
    <row r="23" spans="3:7" ht="19.5" customHeight="1" x14ac:dyDescent="0.2">
      <c r="C23" s="149" t="s">
        <v>153</v>
      </c>
      <c r="D23" s="140">
        <v>1702</v>
      </c>
      <c r="E23" s="195"/>
      <c r="F23" s="195"/>
      <c r="G23" s="143" t="s">
        <v>87</v>
      </c>
    </row>
    <row r="24" spans="3:7" x14ac:dyDescent="0.2">
      <c r="C24" s="149" t="s">
        <v>136</v>
      </c>
      <c r="D24" s="140">
        <v>1189</v>
      </c>
      <c r="E24" s="195"/>
      <c r="F24" s="195"/>
      <c r="G24" s="143" t="s">
        <v>87</v>
      </c>
    </row>
    <row r="25" spans="3:7" ht="15.75" thickBot="1" x14ac:dyDescent="0.25">
      <c r="C25" s="152" t="s">
        <v>137</v>
      </c>
      <c r="D25" s="144">
        <v>1190</v>
      </c>
      <c r="E25" s="195"/>
      <c r="F25" s="195"/>
      <c r="G25" s="145" t="s">
        <v>57</v>
      </c>
    </row>
    <row r="26" spans="3:7" ht="15.75" thickBot="1" x14ac:dyDescent="0.25">
      <c r="C26" s="148" t="s">
        <v>154</v>
      </c>
      <c r="D26" s="146">
        <v>645</v>
      </c>
      <c r="E26" s="194">
        <f>SUM(E4:F25)</f>
        <v>16920610.127999991</v>
      </c>
      <c r="F26" s="194"/>
      <c r="G26" s="147" t="s">
        <v>138</v>
      </c>
    </row>
    <row r="27" spans="3:7" ht="15.75" thickBot="1" x14ac:dyDescent="0.25">
      <c r="C27" s="148" t="s">
        <v>155</v>
      </c>
      <c r="D27" s="146">
        <v>646</v>
      </c>
      <c r="E27" s="194"/>
      <c r="F27" s="194"/>
      <c r="G27" s="147" t="s">
        <v>138</v>
      </c>
    </row>
  </sheetData>
  <mergeCells count="26">
    <mergeCell ref="I4:J4"/>
    <mergeCell ref="E5:F5"/>
    <mergeCell ref="E6:F6"/>
    <mergeCell ref="E7:F7"/>
    <mergeCell ref="E8:F8"/>
    <mergeCell ref="C2:G3"/>
    <mergeCell ref="E4:F4"/>
    <mergeCell ref="E12:F12"/>
    <mergeCell ref="E13:F13"/>
    <mergeCell ref="E14:F14"/>
    <mergeCell ref="E9:F9"/>
    <mergeCell ref="E10:F10"/>
    <mergeCell ref="E11:F11"/>
    <mergeCell ref="E18:F18"/>
    <mergeCell ref="E19:F19"/>
    <mergeCell ref="E20:F20"/>
    <mergeCell ref="E15:F15"/>
    <mergeCell ref="E16:F16"/>
    <mergeCell ref="E17:F17"/>
    <mergeCell ref="E27:F27"/>
    <mergeCell ref="E24:F24"/>
    <mergeCell ref="E25:F25"/>
    <mergeCell ref="E26:F26"/>
    <mergeCell ref="E21:F21"/>
    <mergeCell ref="E22:F22"/>
    <mergeCell ref="E23:F2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296F-A57D-41CC-8378-CD9FD4F651AC}">
  <sheetPr>
    <tabColor theme="1" tint="4.9989318521683403E-2"/>
  </sheetPr>
  <dimension ref="C1:H269"/>
  <sheetViews>
    <sheetView tabSelected="1" workbookViewId="0">
      <selection activeCell="G34" sqref="G34"/>
    </sheetView>
  </sheetViews>
  <sheetFormatPr baseColWidth="10" defaultColWidth="11.42578125" defaultRowHeight="18.75" x14ac:dyDescent="0.3"/>
  <cols>
    <col min="3" max="3" width="10.85546875" style="48" customWidth="1"/>
    <col min="4" max="4" width="68.5703125" customWidth="1"/>
    <col min="5" max="5" width="5.42578125" customWidth="1"/>
    <col min="6" max="6" width="13.140625" style="64" customWidth="1"/>
    <col min="7" max="7" width="14.140625" bestFit="1" customWidth="1"/>
    <col min="8" max="8" width="13.140625" bestFit="1" customWidth="1"/>
  </cols>
  <sheetData>
    <row r="1" spans="3:6" ht="19.5" thickBot="1" x14ac:dyDescent="0.35"/>
    <row r="2" spans="3:6" ht="21.75" thickBot="1" x14ac:dyDescent="0.4">
      <c r="C2" s="207" t="s">
        <v>126</v>
      </c>
      <c r="D2" s="208"/>
      <c r="E2" s="208"/>
      <c r="F2" s="209"/>
    </row>
    <row r="3" spans="3:6" ht="21.75" thickBot="1" x14ac:dyDescent="0.4">
      <c r="C3" s="207" t="s">
        <v>127</v>
      </c>
      <c r="D3" s="208"/>
      <c r="E3" s="208"/>
      <c r="F3" s="209"/>
    </row>
    <row r="4" spans="3:6" ht="21.75" thickBot="1" x14ac:dyDescent="0.4">
      <c r="C4" s="210" t="s">
        <v>79</v>
      </c>
      <c r="D4" s="211"/>
      <c r="E4" s="211"/>
      <c r="F4" s="212"/>
    </row>
    <row r="5" spans="3:6" ht="21.75" thickBot="1" x14ac:dyDescent="0.4">
      <c r="C5" s="210" t="s">
        <v>80</v>
      </c>
      <c r="D5" s="211"/>
      <c r="E5" s="211"/>
      <c r="F5" s="212"/>
    </row>
    <row r="6" spans="3:6" ht="24" thickBot="1" x14ac:dyDescent="0.3">
      <c r="C6" s="65" t="s">
        <v>81</v>
      </c>
      <c r="D6" s="66" t="s">
        <v>82</v>
      </c>
      <c r="E6" s="66" t="s">
        <v>83</v>
      </c>
      <c r="F6" s="67" t="s">
        <v>84</v>
      </c>
    </row>
    <row r="7" spans="3:6" ht="19.5" thickBot="1" x14ac:dyDescent="0.35">
      <c r="C7" s="68"/>
      <c r="D7" s="69" t="s">
        <v>85</v>
      </c>
      <c r="E7" s="70"/>
      <c r="F7" s="71"/>
    </row>
    <row r="8" spans="3:6" ht="21" x14ac:dyDescent="0.35">
      <c r="C8" s="72">
        <v>1</v>
      </c>
      <c r="D8" t="s">
        <v>86</v>
      </c>
      <c r="E8" s="73" t="s">
        <v>87</v>
      </c>
      <c r="F8" s="74">
        <v>85586225</v>
      </c>
    </row>
    <row r="9" spans="3:6" ht="21.75" thickBot="1" x14ac:dyDescent="0.4">
      <c r="C9" s="72"/>
      <c r="D9" t="s">
        <v>88</v>
      </c>
      <c r="E9" s="73"/>
      <c r="F9" s="74">
        <f>'[1]bce final 21,12,2019'!K53</f>
        <v>4220777</v>
      </c>
    </row>
    <row r="10" spans="3:6" ht="19.5" thickBot="1" x14ac:dyDescent="0.35">
      <c r="C10" s="75"/>
      <c r="D10" s="76" t="s">
        <v>89</v>
      </c>
      <c r="E10" s="77"/>
      <c r="F10" s="78">
        <f>SUM(F8:F9)</f>
        <v>89807002</v>
      </c>
    </row>
    <row r="11" spans="3:6" ht="27" thickBot="1" x14ac:dyDescent="0.45">
      <c r="C11" s="79"/>
      <c r="D11" s="37" t="s">
        <v>90</v>
      </c>
      <c r="E11" s="80" t="s">
        <v>91</v>
      </c>
      <c r="F11" s="81"/>
    </row>
    <row r="12" spans="3:6" ht="27" thickBot="1" x14ac:dyDescent="0.45">
      <c r="C12" s="82">
        <v>5</v>
      </c>
      <c r="D12" t="s">
        <v>92</v>
      </c>
      <c r="E12" s="83" t="s">
        <v>91</v>
      </c>
      <c r="F12" s="74">
        <v>26046104</v>
      </c>
    </row>
    <row r="13" spans="3:6" ht="19.5" thickBot="1" x14ac:dyDescent="0.35">
      <c r="C13" s="75"/>
      <c r="D13" s="76" t="s">
        <v>93</v>
      </c>
      <c r="E13" s="77"/>
      <c r="F13" s="84">
        <f>SUM(F12)</f>
        <v>26046104</v>
      </c>
    </row>
    <row r="14" spans="3:6" ht="19.5" thickBot="1" x14ac:dyDescent="0.35">
      <c r="C14" s="79"/>
      <c r="D14" s="37" t="s">
        <v>94</v>
      </c>
      <c r="E14" s="41"/>
      <c r="F14" s="85"/>
    </row>
    <row r="15" spans="3:6" ht="26.25" x14ac:dyDescent="0.4">
      <c r="C15" s="82">
        <v>6</v>
      </c>
      <c r="D15" s="14" t="s">
        <v>95</v>
      </c>
      <c r="E15" s="86" t="s">
        <v>91</v>
      </c>
      <c r="F15" s="87">
        <v>34725809</v>
      </c>
    </row>
    <row r="16" spans="3:6" ht="26.25" x14ac:dyDescent="0.4">
      <c r="C16" s="82">
        <v>7</v>
      </c>
      <c r="D16" s="14" t="s">
        <v>96</v>
      </c>
      <c r="E16" s="86" t="s">
        <v>91</v>
      </c>
      <c r="F16" s="87">
        <v>1328918</v>
      </c>
    </row>
    <row r="17" spans="3:8" ht="26.25" x14ac:dyDescent="0.4">
      <c r="C17" s="82">
        <v>10</v>
      </c>
      <c r="D17" s="14" t="s">
        <v>97</v>
      </c>
      <c r="E17" s="86" t="s">
        <v>91</v>
      </c>
      <c r="F17" s="87">
        <f>'[1]bce final 21,12,2019'!J45</f>
        <v>82786</v>
      </c>
    </row>
    <row r="18" spans="3:8" ht="26.25" x14ac:dyDescent="0.4">
      <c r="C18" s="82">
        <v>14</v>
      </c>
      <c r="D18" s="14" t="s">
        <v>98</v>
      </c>
      <c r="E18" s="86" t="s">
        <v>91</v>
      </c>
      <c r="F18" s="87">
        <f>'[1]BCE 2019'!I47</f>
        <v>2363350</v>
      </c>
    </row>
    <row r="19" spans="3:8" ht="27" thickBot="1" x14ac:dyDescent="0.45">
      <c r="C19" s="82">
        <v>16</v>
      </c>
      <c r="D19" t="s">
        <v>99</v>
      </c>
      <c r="E19" s="88" t="s">
        <v>91</v>
      </c>
      <c r="F19" s="87">
        <v>8777356</v>
      </c>
    </row>
    <row r="20" spans="3:8" ht="19.5" thickBot="1" x14ac:dyDescent="0.35">
      <c r="C20" s="75"/>
      <c r="D20" s="89" t="s">
        <v>100</v>
      </c>
      <c r="E20" s="77"/>
      <c r="F20" s="78">
        <f>SUM(F15:F19)</f>
        <v>47278219</v>
      </c>
    </row>
    <row r="21" spans="3:8" ht="15.75" thickBot="1" x14ac:dyDescent="0.3">
      <c r="C21" s="90"/>
      <c r="D21" s="91" t="s">
        <v>101</v>
      </c>
      <c r="E21" s="92"/>
      <c r="F21" s="93">
        <f>F10-F13-F20</f>
        <v>16482679</v>
      </c>
    </row>
    <row r="22" spans="3:8" ht="15.75" thickBot="1" x14ac:dyDescent="0.3">
      <c r="C22" s="94" t="s">
        <v>102</v>
      </c>
      <c r="D22" s="37" t="s">
        <v>103</v>
      </c>
      <c r="E22" s="41"/>
      <c r="F22" s="81"/>
    </row>
    <row r="23" spans="3:8" ht="26.25" x14ac:dyDescent="0.4">
      <c r="C23" s="82">
        <v>17</v>
      </c>
      <c r="D23" s="14" t="s">
        <v>104</v>
      </c>
      <c r="E23" s="86" t="s">
        <v>91</v>
      </c>
      <c r="F23" s="87">
        <v>1278449</v>
      </c>
    </row>
    <row r="24" spans="3:8" ht="19.5" thickBot="1" x14ac:dyDescent="0.35">
      <c r="C24" s="82">
        <v>18</v>
      </c>
      <c r="D24" s="14" t="s">
        <v>105</v>
      </c>
      <c r="E24" s="29"/>
      <c r="F24" s="74"/>
    </row>
    <row r="25" spans="3:8" ht="19.5" thickBot="1" x14ac:dyDescent="0.35">
      <c r="C25" s="95"/>
      <c r="D25" s="96" t="s">
        <v>106</v>
      </c>
      <c r="E25" s="40"/>
      <c r="F25" s="97">
        <f>SUM(F23:F24)</f>
        <v>1278449</v>
      </c>
    </row>
    <row r="26" spans="3:8" ht="15.75" thickBot="1" x14ac:dyDescent="0.3">
      <c r="C26" s="90" t="s">
        <v>107</v>
      </c>
      <c r="D26" s="91" t="s">
        <v>108</v>
      </c>
      <c r="E26" s="92"/>
      <c r="F26" s="93">
        <f>SUM(F21-F25)</f>
        <v>15204230</v>
      </c>
      <c r="G26" s="18"/>
      <c r="H26" s="98">
        <f>F26-G26</f>
        <v>15204230</v>
      </c>
    </row>
    <row r="27" spans="3:8" ht="15.75" thickBot="1" x14ac:dyDescent="0.3">
      <c r="C27" s="94" t="s">
        <v>109</v>
      </c>
      <c r="D27" s="37" t="s">
        <v>110</v>
      </c>
      <c r="E27" s="41"/>
      <c r="F27" s="81"/>
      <c r="G27" s="39" t="s">
        <v>124</v>
      </c>
      <c r="H27" s="39" t="s">
        <v>125</v>
      </c>
    </row>
    <row r="28" spans="3:8" ht="21.75" thickBot="1" x14ac:dyDescent="0.4">
      <c r="C28" s="82">
        <v>19</v>
      </c>
      <c r="D28" s="14" t="s">
        <v>111</v>
      </c>
      <c r="E28" s="73" t="s">
        <v>87</v>
      </c>
      <c r="F28" s="100">
        <v>2417707</v>
      </c>
      <c r="G28" s="54">
        <v>2363350</v>
      </c>
      <c r="H28" s="113">
        <v>1.0229999999999999</v>
      </c>
    </row>
    <row r="29" spans="3:8" ht="21.75" thickBot="1" x14ac:dyDescent="0.4">
      <c r="C29" s="82">
        <v>20</v>
      </c>
      <c r="D29" s="14" t="s">
        <v>96</v>
      </c>
      <c r="E29" s="73" t="s">
        <v>87</v>
      </c>
      <c r="F29" s="74"/>
      <c r="H29" s="112">
        <f>G28*H28</f>
        <v>2417707.0499999998</v>
      </c>
    </row>
    <row r="30" spans="3:8" ht="19.5" thickBot="1" x14ac:dyDescent="0.35">
      <c r="C30" s="75"/>
      <c r="D30" s="89" t="s">
        <v>112</v>
      </c>
      <c r="E30" s="77"/>
      <c r="F30" s="78">
        <f>SUM(F28:F29)</f>
        <v>2417707</v>
      </c>
    </row>
    <row r="31" spans="3:8" ht="15" customHeight="1" thickBot="1" x14ac:dyDescent="0.3">
      <c r="C31" s="90" t="s">
        <v>113</v>
      </c>
      <c r="D31" s="101" t="s">
        <v>114</v>
      </c>
      <c r="E31" s="92"/>
      <c r="F31" s="102">
        <f>F26+F28</f>
        <v>17621937</v>
      </c>
    </row>
    <row r="32" spans="3:8" ht="15" customHeight="1" x14ac:dyDescent="0.35">
      <c r="C32" s="82">
        <v>35</v>
      </c>
      <c r="D32" s="103" t="s">
        <v>115</v>
      </c>
      <c r="E32" s="73" t="s">
        <v>87</v>
      </c>
      <c r="F32" s="104"/>
    </row>
    <row r="33" spans="3:8" ht="32.25" thickBot="1" x14ac:dyDescent="0.4">
      <c r="C33" s="82">
        <v>36</v>
      </c>
      <c r="D33" s="103" t="s">
        <v>116</v>
      </c>
      <c r="E33" s="73" t="s">
        <v>87</v>
      </c>
      <c r="F33" s="104"/>
    </row>
    <row r="34" spans="3:8" ht="30.75" thickBot="1" x14ac:dyDescent="0.3">
      <c r="C34" s="90" t="s">
        <v>117</v>
      </c>
      <c r="D34" s="101" t="s">
        <v>118</v>
      </c>
      <c r="E34" s="92"/>
      <c r="F34" s="102">
        <f>SUM(F31:F33)</f>
        <v>17621937</v>
      </c>
    </row>
    <row r="35" spans="3:8" ht="26.25" x14ac:dyDescent="0.4">
      <c r="C35" s="82">
        <v>37</v>
      </c>
      <c r="D35" s="14" t="s">
        <v>119</v>
      </c>
      <c r="E35" s="86" t="s">
        <v>91</v>
      </c>
      <c r="F35" s="104"/>
    </row>
    <row r="36" spans="3:8" ht="27" thickBot="1" x14ac:dyDescent="0.45">
      <c r="C36" s="82">
        <v>38</v>
      </c>
      <c r="D36" s="14" t="s">
        <v>120</v>
      </c>
      <c r="E36" s="86" t="s">
        <v>91</v>
      </c>
      <c r="F36" s="104"/>
      <c r="H36" s="99"/>
    </row>
    <row r="37" spans="3:8" ht="30.75" thickBot="1" x14ac:dyDescent="0.3">
      <c r="C37" s="90" t="s">
        <v>117</v>
      </c>
      <c r="D37" s="101" t="s">
        <v>121</v>
      </c>
      <c r="E37" s="92"/>
      <c r="F37" s="102">
        <f>SUM(F34-F35)</f>
        <v>17621937</v>
      </c>
      <c r="H37" s="99"/>
    </row>
    <row r="43" spans="3:8" ht="15" x14ac:dyDescent="0.25">
      <c r="C43"/>
      <c r="F43"/>
    </row>
    <row r="44" spans="3:8" ht="15" x14ac:dyDescent="0.25">
      <c r="C44"/>
      <c r="F44"/>
    </row>
    <row r="45" spans="3:8" ht="15" x14ac:dyDescent="0.25">
      <c r="C45"/>
      <c r="F45"/>
    </row>
    <row r="46" spans="3:8" ht="15" x14ac:dyDescent="0.25">
      <c r="C46"/>
      <c r="F46"/>
    </row>
    <row r="47" spans="3:8" ht="15" x14ac:dyDescent="0.25">
      <c r="C47"/>
      <c r="F47"/>
    </row>
    <row r="48" spans="3:8" ht="15" x14ac:dyDescent="0.25">
      <c r="C48"/>
      <c r="F48"/>
    </row>
    <row r="49" spans="3:6" ht="15" x14ac:dyDescent="0.25">
      <c r="C49"/>
      <c r="F49"/>
    </row>
    <row r="50" spans="3:6" ht="15" x14ac:dyDescent="0.25">
      <c r="C50"/>
      <c r="F50"/>
    </row>
    <row r="51" spans="3:6" ht="15" x14ac:dyDescent="0.25">
      <c r="C51"/>
      <c r="F51"/>
    </row>
    <row r="52" spans="3:6" ht="15" x14ac:dyDescent="0.25">
      <c r="C52"/>
      <c r="F52"/>
    </row>
    <row r="53" spans="3:6" ht="15" x14ac:dyDescent="0.25">
      <c r="C53"/>
      <c r="F53"/>
    </row>
    <row r="54" spans="3:6" ht="15" x14ac:dyDescent="0.25">
      <c r="C54"/>
      <c r="F54"/>
    </row>
    <row r="55" spans="3:6" ht="15" x14ac:dyDescent="0.25">
      <c r="C55"/>
      <c r="F55"/>
    </row>
    <row r="56" spans="3:6" ht="15" x14ac:dyDescent="0.25">
      <c r="C56"/>
      <c r="F56"/>
    </row>
    <row r="57" spans="3:6" ht="15" x14ac:dyDescent="0.25">
      <c r="C57"/>
      <c r="F57"/>
    </row>
    <row r="58" spans="3:6" ht="15" x14ac:dyDescent="0.25">
      <c r="C58"/>
      <c r="F58"/>
    </row>
    <row r="59" spans="3:6" ht="15" x14ac:dyDescent="0.25">
      <c r="C59"/>
      <c r="F59"/>
    </row>
    <row r="60" spans="3:6" ht="15" x14ac:dyDescent="0.25">
      <c r="C60"/>
      <c r="F60"/>
    </row>
    <row r="61" spans="3:6" ht="15" x14ac:dyDescent="0.25">
      <c r="C61"/>
      <c r="F61"/>
    </row>
    <row r="62" spans="3:6" ht="15" x14ac:dyDescent="0.25">
      <c r="C62"/>
      <c r="F62"/>
    </row>
    <row r="63" spans="3:6" ht="15" x14ac:dyDescent="0.25">
      <c r="C63"/>
      <c r="F63"/>
    </row>
    <row r="64" spans="3:6" ht="15" x14ac:dyDescent="0.25">
      <c r="C64"/>
      <c r="F64"/>
    </row>
    <row r="65" spans="3:6" ht="15" x14ac:dyDescent="0.25">
      <c r="C65"/>
      <c r="F65"/>
    </row>
    <row r="66" spans="3:6" ht="15" x14ac:dyDescent="0.25">
      <c r="C66"/>
      <c r="F66"/>
    </row>
    <row r="67" spans="3:6" ht="15" x14ac:dyDescent="0.25">
      <c r="C67"/>
      <c r="F67"/>
    </row>
    <row r="68" spans="3:6" ht="15" x14ac:dyDescent="0.25">
      <c r="C68"/>
      <c r="F68"/>
    </row>
    <row r="69" spans="3:6" ht="15" x14ac:dyDescent="0.25">
      <c r="C69"/>
      <c r="F69"/>
    </row>
    <row r="70" spans="3:6" ht="15" x14ac:dyDescent="0.25">
      <c r="C70"/>
      <c r="F70"/>
    </row>
    <row r="71" spans="3:6" ht="15" x14ac:dyDescent="0.25">
      <c r="C71"/>
      <c r="F71"/>
    </row>
    <row r="72" spans="3:6" ht="15" x14ac:dyDescent="0.25">
      <c r="C72"/>
      <c r="F72"/>
    </row>
    <row r="73" spans="3:6" ht="15" x14ac:dyDescent="0.25">
      <c r="C73"/>
      <c r="F73"/>
    </row>
    <row r="74" spans="3:6" ht="15" x14ac:dyDescent="0.25">
      <c r="C74"/>
      <c r="F74"/>
    </row>
    <row r="75" spans="3:6" ht="15" x14ac:dyDescent="0.25">
      <c r="C75"/>
      <c r="F75"/>
    </row>
    <row r="76" spans="3:6" ht="15" x14ac:dyDescent="0.25">
      <c r="C76"/>
      <c r="F76"/>
    </row>
    <row r="77" spans="3:6" ht="15" x14ac:dyDescent="0.25">
      <c r="C77"/>
      <c r="F77"/>
    </row>
    <row r="78" spans="3:6" ht="15" x14ac:dyDescent="0.25">
      <c r="C78"/>
      <c r="F78"/>
    </row>
    <row r="79" spans="3:6" ht="15" x14ac:dyDescent="0.25">
      <c r="C79"/>
      <c r="F79"/>
    </row>
    <row r="80" spans="3:6" ht="15" x14ac:dyDescent="0.25">
      <c r="C80"/>
      <c r="F80"/>
    </row>
    <row r="81" spans="3:6" ht="15" x14ac:dyDescent="0.25">
      <c r="C81"/>
      <c r="F81"/>
    </row>
    <row r="82" spans="3:6" ht="15" x14ac:dyDescent="0.25">
      <c r="C82"/>
      <c r="F82"/>
    </row>
    <row r="83" spans="3:6" ht="15" x14ac:dyDescent="0.25">
      <c r="C83"/>
      <c r="F83"/>
    </row>
    <row r="84" spans="3:6" ht="15" x14ac:dyDescent="0.25">
      <c r="C84"/>
      <c r="F84"/>
    </row>
    <row r="85" spans="3:6" ht="15" x14ac:dyDescent="0.25">
      <c r="C85"/>
      <c r="F85"/>
    </row>
    <row r="86" spans="3:6" ht="15" x14ac:dyDescent="0.25">
      <c r="C86"/>
      <c r="F86"/>
    </row>
    <row r="87" spans="3:6" ht="15" x14ac:dyDescent="0.25">
      <c r="C87"/>
      <c r="F87"/>
    </row>
    <row r="88" spans="3:6" ht="15" x14ac:dyDescent="0.25">
      <c r="C88"/>
      <c r="F88"/>
    </row>
    <row r="89" spans="3:6" ht="15" x14ac:dyDescent="0.25">
      <c r="C89"/>
      <c r="F89"/>
    </row>
    <row r="90" spans="3:6" ht="15" x14ac:dyDescent="0.25">
      <c r="C90"/>
      <c r="F90"/>
    </row>
    <row r="91" spans="3:6" ht="15" x14ac:dyDescent="0.25">
      <c r="C91"/>
      <c r="F91"/>
    </row>
    <row r="92" spans="3:6" ht="15" x14ac:dyDescent="0.25">
      <c r="C92"/>
      <c r="F92"/>
    </row>
    <row r="93" spans="3:6" ht="15" x14ac:dyDescent="0.25">
      <c r="C93"/>
      <c r="F93"/>
    </row>
    <row r="94" spans="3:6" ht="15" x14ac:dyDescent="0.25">
      <c r="C94"/>
      <c r="F94"/>
    </row>
    <row r="95" spans="3:6" ht="15" x14ac:dyDescent="0.25">
      <c r="C95"/>
      <c r="F95"/>
    </row>
    <row r="96" spans="3:6" ht="15" x14ac:dyDescent="0.25">
      <c r="C96"/>
      <c r="F96"/>
    </row>
    <row r="97" spans="3:6" ht="15" x14ac:dyDescent="0.25">
      <c r="C97"/>
      <c r="F97"/>
    </row>
    <row r="98" spans="3:6" ht="15" x14ac:dyDescent="0.25">
      <c r="C98"/>
      <c r="F98"/>
    </row>
    <row r="99" spans="3:6" ht="15" x14ac:dyDescent="0.25">
      <c r="C99"/>
      <c r="F99"/>
    </row>
    <row r="100" spans="3:6" ht="15" x14ac:dyDescent="0.25">
      <c r="C100"/>
      <c r="F100"/>
    </row>
    <row r="101" spans="3:6" ht="15" x14ac:dyDescent="0.25">
      <c r="C101"/>
      <c r="F101"/>
    </row>
    <row r="102" spans="3:6" ht="15" x14ac:dyDescent="0.25">
      <c r="C102"/>
      <c r="F102"/>
    </row>
    <row r="103" spans="3:6" ht="15" x14ac:dyDescent="0.25">
      <c r="C103"/>
      <c r="F103"/>
    </row>
    <row r="104" spans="3:6" ht="15" x14ac:dyDescent="0.25">
      <c r="C104"/>
      <c r="F104"/>
    </row>
    <row r="105" spans="3:6" ht="15" x14ac:dyDescent="0.25">
      <c r="C105"/>
      <c r="F105"/>
    </row>
    <row r="106" spans="3:6" ht="15" x14ac:dyDescent="0.25">
      <c r="C106"/>
      <c r="F106"/>
    </row>
    <row r="107" spans="3:6" ht="15" x14ac:dyDescent="0.25">
      <c r="C107"/>
      <c r="F107"/>
    </row>
    <row r="108" spans="3:6" ht="15" x14ac:dyDescent="0.25">
      <c r="C108"/>
      <c r="F108"/>
    </row>
    <row r="109" spans="3:6" ht="15" x14ac:dyDescent="0.25">
      <c r="C109"/>
      <c r="F109"/>
    </row>
    <row r="110" spans="3:6" ht="15" x14ac:dyDescent="0.25">
      <c r="C110"/>
      <c r="F110"/>
    </row>
    <row r="111" spans="3:6" ht="15" x14ac:dyDescent="0.25">
      <c r="C111"/>
      <c r="F111"/>
    </row>
    <row r="112" spans="3:6" ht="15" x14ac:dyDescent="0.25">
      <c r="C112"/>
      <c r="F112"/>
    </row>
    <row r="113" spans="3:6" ht="15" x14ac:dyDescent="0.25">
      <c r="C113"/>
      <c r="F113"/>
    </row>
    <row r="114" spans="3:6" ht="15" x14ac:dyDescent="0.25">
      <c r="C114"/>
      <c r="F114"/>
    </row>
    <row r="115" spans="3:6" ht="15" x14ac:dyDescent="0.25">
      <c r="C115"/>
      <c r="F115"/>
    </row>
    <row r="116" spans="3:6" ht="15" x14ac:dyDescent="0.25">
      <c r="C116"/>
      <c r="F116"/>
    </row>
    <row r="117" spans="3:6" ht="15" x14ac:dyDescent="0.25">
      <c r="C117"/>
      <c r="F117"/>
    </row>
    <row r="118" spans="3:6" ht="15" x14ac:dyDescent="0.25">
      <c r="C118"/>
      <c r="F118"/>
    </row>
    <row r="119" spans="3:6" ht="15" x14ac:dyDescent="0.25">
      <c r="C119"/>
      <c r="F119"/>
    </row>
    <row r="120" spans="3:6" ht="15" x14ac:dyDescent="0.25">
      <c r="C120"/>
      <c r="F120"/>
    </row>
    <row r="121" spans="3:6" ht="15" x14ac:dyDescent="0.25">
      <c r="C121"/>
      <c r="F121"/>
    </row>
    <row r="122" spans="3:6" ht="15" x14ac:dyDescent="0.25">
      <c r="C122"/>
      <c r="F122"/>
    </row>
    <row r="123" spans="3:6" ht="15" x14ac:dyDescent="0.25">
      <c r="C123"/>
      <c r="F123"/>
    </row>
    <row r="124" spans="3:6" ht="15" x14ac:dyDescent="0.25">
      <c r="C124"/>
      <c r="F124"/>
    </row>
    <row r="125" spans="3:6" ht="15" x14ac:dyDescent="0.25">
      <c r="C125"/>
      <c r="F125"/>
    </row>
    <row r="126" spans="3:6" ht="15" x14ac:dyDescent="0.25">
      <c r="C126"/>
      <c r="F126"/>
    </row>
    <row r="127" spans="3:6" ht="15" x14ac:dyDescent="0.25">
      <c r="C127"/>
      <c r="F127"/>
    </row>
    <row r="128" spans="3:6" ht="15" x14ac:dyDescent="0.25">
      <c r="C128"/>
      <c r="F128"/>
    </row>
    <row r="129" spans="3:6" ht="15" x14ac:dyDescent="0.25">
      <c r="C129"/>
      <c r="F129"/>
    </row>
    <row r="130" spans="3:6" ht="15" x14ac:dyDescent="0.25">
      <c r="C130"/>
      <c r="F130"/>
    </row>
    <row r="131" spans="3:6" ht="15" x14ac:dyDescent="0.25">
      <c r="C131"/>
      <c r="F131"/>
    </row>
    <row r="132" spans="3:6" ht="15" x14ac:dyDescent="0.25">
      <c r="C132"/>
      <c r="F132"/>
    </row>
    <row r="133" spans="3:6" ht="15" x14ac:dyDescent="0.25">
      <c r="C133"/>
      <c r="F133"/>
    </row>
    <row r="134" spans="3:6" ht="15" x14ac:dyDescent="0.25">
      <c r="C134"/>
      <c r="F134"/>
    </row>
    <row r="135" spans="3:6" ht="15" x14ac:dyDescent="0.25">
      <c r="C135"/>
      <c r="F135"/>
    </row>
    <row r="136" spans="3:6" ht="15" x14ac:dyDescent="0.25">
      <c r="C136"/>
      <c r="F136"/>
    </row>
    <row r="137" spans="3:6" ht="15" x14ac:dyDescent="0.25">
      <c r="C137"/>
      <c r="F137"/>
    </row>
    <row r="138" spans="3:6" ht="15" x14ac:dyDescent="0.25">
      <c r="C138"/>
      <c r="F138"/>
    </row>
    <row r="139" spans="3:6" ht="15" x14ac:dyDescent="0.25">
      <c r="C139"/>
      <c r="F139"/>
    </row>
    <row r="140" spans="3:6" ht="15" x14ac:dyDescent="0.25">
      <c r="C140"/>
      <c r="F140"/>
    </row>
    <row r="141" spans="3:6" ht="15" x14ac:dyDescent="0.25">
      <c r="C141"/>
      <c r="F141"/>
    </row>
    <row r="142" spans="3:6" ht="15" x14ac:dyDescent="0.25">
      <c r="C142"/>
      <c r="F142"/>
    </row>
    <row r="143" spans="3:6" ht="15" x14ac:dyDescent="0.25">
      <c r="C143"/>
      <c r="F143"/>
    </row>
    <row r="144" spans="3:6" ht="15" x14ac:dyDescent="0.25">
      <c r="C144"/>
      <c r="F144"/>
    </row>
    <row r="145" spans="3:6" ht="15" x14ac:dyDescent="0.25">
      <c r="C145"/>
      <c r="F145"/>
    </row>
    <row r="146" spans="3:6" ht="15" x14ac:dyDescent="0.25">
      <c r="C146"/>
      <c r="F146"/>
    </row>
    <row r="147" spans="3:6" ht="15" x14ac:dyDescent="0.25">
      <c r="C147"/>
      <c r="F147"/>
    </row>
    <row r="148" spans="3:6" ht="15" x14ac:dyDescent="0.25">
      <c r="C148"/>
      <c r="F148"/>
    </row>
    <row r="149" spans="3:6" ht="15" x14ac:dyDescent="0.25">
      <c r="C149"/>
      <c r="F149"/>
    </row>
    <row r="150" spans="3:6" ht="15" x14ac:dyDescent="0.25">
      <c r="C150"/>
      <c r="F150"/>
    </row>
    <row r="151" spans="3:6" ht="15" x14ac:dyDescent="0.25">
      <c r="C151"/>
      <c r="F151"/>
    </row>
    <row r="152" spans="3:6" ht="15" x14ac:dyDescent="0.25">
      <c r="C152"/>
      <c r="F152"/>
    </row>
    <row r="153" spans="3:6" ht="15" x14ac:dyDescent="0.25">
      <c r="C153"/>
      <c r="F153"/>
    </row>
    <row r="154" spans="3:6" ht="15" x14ac:dyDescent="0.25">
      <c r="C154"/>
      <c r="F154"/>
    </row>
    <row r="155" spans="3:6" ht="15" x14ac:dyDescent="0.25">
      <c r="C155"/>
      <c r="F155"/>
    </row>
    <row r="156" spans="3:6" ht="15" x14ac:dyDescent="0.25">
      <c r="C156"/>
      <c r="F156"/>
    </row>
    <row r="157" spans="3:6" ht="15" x14ac:dyDescent="0.25">
      <c r="C157"/>
      <c r="F157"/>
    </row>
    <row r="158" spans="3:6" ht="15" x14ac:dyDescent="0.25">
      <c r="C158"/>
      <c r="F158"/>
    </row>
    <row r="159" spans="3:6" ht="15" x14ac:dyDescent="0.25">
      <c r="C159"/>
      <c r="F159"/>
    </row>
    <row r="160" spans="3:6" ht="15" x14ac:dyDescent="0.25">
      <c r="C160"/>
      <c r="F160"/>
    </row>
    <row r="161" spans="3:6" ht="15" x14ac:dyDescent="0.25">
      <c r="C161"/>
      <c r="F161"/>
    </row>
    <row r="162" spans="3:6" ht="15" x14ac:dyDescent="0.25">
      <c r="C162"/>
      <c r="F162"/>
    </row>
    <row r="163" spans="3:6" ht="15" x14ac:dyDescent="0.25">
      <c r="C163"/>
      <c r="F163"/>
    </row>
    <row r="164" spans="3:6" ht="15" x14ac:dyDescent="0.25">
      <c r="C164"/>
      <c r="F164"/>
    </row>
    <row r="165" spans="3:6" ht="15" x14ac:dyDescent="0.25">
      <c r="C165"/>
      <c r="F165"/>
    </row>
    <row r="166" spans="3:6" ht="15" x14ac:dyDescent="0.25">
      <c r="C166"/>
      <c r="F166"/>
    </row>
    <row r="167" spans="3:6" ht="15" x14ac:dyDescent="0.25">
      <c r="C167"/>
      <c r="F167"/>
    </row>
    <row r="168" spans="3:6" ht="15" x14ac:dyDescent="0.25">
      <c r="C168"/>
      <c r="F168"/>
    </row>
    <row r="169" spans="3:6" ht="15" x14ac:dyDescent="0.25">
      <c r="C169"/>
      <c r="F169"/>
    </row>
    <row r="170" spans="3:6" ht="15" x14ac:dyDescent="0.25">
      <c r="C170"/>
      <c r="F170"/>
    </row>
    <row r="171" spans="3:6" ht="15" x14ac:dyDescent="0.25">
      <c r="C171"/>
      <c r="F171"/>
    </row>
    <row r="172" spans="3:6" ht="15" x14ac:dyDescent="0.25">
      <c r="C172"/>
      <c r="F172"/>
    </row>
    <row r="173" spans="3:6" ht="15" x14ac:dyDescent="0.25">
      <c r="C173"/>
      <c r="F173"/>
    </row>
    <row r="174" spans="3:6" ht="15" x14ac:dyDescent="0.25">
      <c r="C174"/>
      <c r="F174"/>
    </row>
    <row r="175" spans="3:6" ht="15" x14ac:dyDescent="0.25">
      <c r="C175"/>
      <c r="F175"/>
    </row>
    <row r="176" spans="3:6" ht="15" x14ac:dyDescent="0.25">
      <c r="C176"/>
      <c r="F176"/>
    </row>
    <row r="177" spans="3:6" ht="15" x14ac:dyDescent="0.25">
      <c r="C177"/>
      <c r="F177"/>
    </row>
    <row r="178" spans="3:6" ht="15" x14ac:dyDescent="0.25">
      <c r="C178"/>
      <c r="F178"/>
    </row>
    <row r="179" spans="3:6" ht="15" x14ac:dyDescent="0.25">
      <c r="C179"/>
      <c r="F179"/>
    </row>
    <row r="180" spans="3:6" ht="15" x14ac:dyDescent="0.25">
      <c r="C180"/>
      <c r="F180"/>
    </row>
    <row r="181" spans="3:6" ht="15" x14ac:dyDescent="0.25">
      <c r="C181"/>
      <c r="F181"/>
    </row>
    <row r="182" spans="3:6" ht="15" x14ac:dyDescent="0.25">
      <c r="C182"/>
      <c r="F182"/>
    </row>
    <row r="183" spans="3:6" ht="15" x14ac:dyDescent="0.25">
      <c r="C183"/>
      <c r="F183"/>
    </row>
    <row r="184" spans="3:6" ht="15" x14ac:dyDescent="0.25">
      <c r="C184"/>
      <c r="F184"/>
    </row>
    <row r="185" spans="3:6" ht="15" x14ac:dyDescent="0.25">
      <c r="C185"/>
      <c r="F185"/>
    </row>
    <row r="186" spans="3:6" ht="15" x14ac:dyDescent="0.25">
      <c r="C186"/>
      <c r="F186"/>
    </row>
    <row r="187" spans="3:6" ht="15" x14ac:dyDescent="0.25">
      <c r="C187"/>
      <c r="F187"/>
    </row>
    <row r="188" spans="3:6" ht="15" x14ac:dyDescent="0.25">
      <c r="C188"/>
      <c r="F188"/>
    </row>
    <row r="189" spans="3:6" ht="15" x14ac:dyDescent="0.25">
      <c r="C189"/>
      <c r="F189"/>
    </row>
    <row r="190" spans="3:6" ht="15" x14ac:dyDescent="0.25">
      <c r="C190"/>
      <c r="F190"/>
    </row>
    <row r="191" spans="3:6" ht="15" x14ac:dyDescent="0.25">
      <c r="C191"/>
      <c r="F191"/>
    </row>
    <row r="192" spans="3:6" ht="15" x14ac:dyDescent="0.25">
      <c r="C192"/>
      <c r="F192"/>
    </row>
    <row r="193" spans="3:6" ht="15" x14ac:dyDescent="0.25">
      <c r="C193"/>
      <c r="F193"/>
    </row>
    <row r="194" spans="3:6" ht="15" x14ac:dyDescent="0.25">
      <c r="C194"/>
      <c r="F194"/>
    </row>
    <row r="195" spans="3:6" ht="15" x14ac:dyDescent="0.25">
      <c r="C195"/>
      <c r="F195"/>
    </row>
    <row r="196" spans="3:6" ht="15" x14ac:dyDescent="0.25">
      <c r="C196"/>
      <c r="F196"/>
    </row>
    <row r="197" spans="3:6" ht="15" x14ac:dyDescent="0.25">
      <c r="C197"/>
      <c r="F197"/>
    </row>
    <row r="198" spans="3:6" ht="15" x14ac:dyDescent="0.25">
      <c r="C198"/>
      <c r="F198"/>
    </row>
    <row r="199" spans="3:6" ht="15" x14ac:dyDescent="0.25">
      <c r="C199"/>
      <c r="F199"/>
    </row>
    <row r="200" spans="3:6" ht="15" x14ac:dyDescent="0.25">
      <c r="C200"/>
      <c r="F200"/>
    </row>
    <row r="201" spans="3:6" ht="15" x14ac:dyDescent="0.25">
      <c r="C201"/>
      <c r="F201"/>
    </row>
    <row r="202" spans="3:6" ht="15" x14ac:dyDescent="0.25">
      <c r="C202"/>
      <c r="F202"/>
    </row>
    <row r="203" spans="3:6" ht="15" x14ac:dyDescent="0.25">
      <c r="C203"/>
      <c r="F203"/>
    </row>
    <row r="204" spans="3:6" ht="15" x14ac:dyDescent="0.25">
      <c r="C204"/>
      <c r="F204"/>
    </row>
    <row r="205" spans="3:6" ht="15" x14ac:dyDescent="0.25">
      <c r="C205"/>
      <c r="F205"/>
    </row>
    <row r="206" spans="3:6" ht="15" x14ac:dyDescent="0.25">
      <c r="C206"/>
      <c r="F206"/>
    </row>
    <row r="207" spans="3:6" ht="15" x14ac:dyDescent="0.25">
      <c r="C207"/>
      <c r="F207"/>
    </row>
    <row r="208" spans="3:6" ht="15" x14ac:dyDescent="0.25">
      <c r="C208"/>
      <c r="F208"/>
    </row>
    <row r="209" spans="3:6" ht="15" x14ac:dyDescent="0.25">
      <c r="C209"/>
      <c r="F209"/>
    </row>
    <row r="210" spans="3:6" ht="15" x14ac:dyDescent="0.25">
      <c r="C210"/>
      <c r="F210"/>
    </row>
    <row r="211" spans="3:6" ht="15" x14ac:dyDescent="0.25">
      <c r="C211"/>
      <c r="F211"/>
    </row>
    <row r="212" spans="3:6" ht="15" x14ac:dyDescent="0.25">
      <c r="C212"/>
      <c r="F212"/>
    </row>
    <row r="213" spans="3:6" ht="15" x14ac:dyDescent="0.25">
      <c r="C213"/>
      <c r="F213"/>
    </row>
    <row r="214" spans="3:6" ht="15" x14ac:dyDescent="0.25">
      <c r="C214"/>
      <c r="F214"/>
    </row>
    <row r="215" spans="3:6" ht="15" x14ac:dyDescent="0.25">
      <c r="C215"/>
      <c r="F215"/>
    </row>
    <row r="216" spans="3:6" ht="15" x14ac:dyDescent="0.25">
      <c r="C216"/>
      <c r="F216"/>
    </row>
    <row r="217" spans="3:6" ht="15" x14ac:dyDescent="0.25">
      <c r="C217"/>
      <c r="F217"/>
    </row>
    <row r="218" spans="3:6" ht="15" x14ac:dyDescent="0.25">
      <c r="C218"/>
      <c r="F218"/>
    </row>
    <row r="219" spans="3:6" ht="15" x14ac:dyDescent="0.25">
      <c r="C219"/>
      <c r="F219"/>
    </row>
    <row r="220" spans="3:6" ht="15" x14ac:dyDescent="0.25">
      <c r="C220"/>
      <c r="F220"/>
    </row>
    <row r="221" spans="3:6" ht="15" x14ac:dyDescent="0.25">
      <c r="C221"/>
      <c r="F221"/>
    </row>
    <row r="222" spans="3:6" ht="15" x14ac:dyDescent="0.25">
      <c r="C222"/>
      <c r="F222"/>
    </row>
    <row r="223" spans="3:6" ht="15" x14ac:dyDescent="0.25">
      <c r="C223"/>
      <c r="F223"/>
    </row>
    <row r="224" spans="3:6" ht="15" x14ac:dyDescent="0.25">
      <c r="C224"/>
      <c r="F224"/>
    </row>
    <row r="225" spans="3:6" ht="15" x14ac:dyDescent="0.25">
      <c r="C225"/>
      <c r="F225"/>
    </row>
    <row r="226" spans="3:6" ht="15" x14ac:dyDescent="0.25">
      <c r="C226"/>
      <c r="F226"/>
    </row>
    <row r="227" spans="3:6" ht="15" x14ac:dyDescent="0.25">
      <c r="C227"/>
      <c r="F227"/>
    </row>
    <row r="228" spans="3:6" ht="15" x14ac:dyDescent="0.25">
      <c r="C228"/>
      <c r="F228"/>
    </row>
    <row r="229" spans="3:6" ht="15" x14ac:dyDescent="0.25">
      <c r="C229"/>
      <c r="F229"/>
    </row>
    <row r="230" spans="3:6" ht="15" x14ac:dyDescent="0.25">
      <c r="C230"/>
      <c r="F230"/>
    </row>
    <row r="231" spans="3:6" ht="15" x14ac:dyDescent="0.25">
      <c r="C231"/>
      <c r="F231"/>
    </row>
    <row r="232" spans="3:6" ht="15" x14ac:dyDescent="0.25">
      <c r="C232"/>
      <c r="F232"/>
    </row>
    <row r="233" spans="3:6" ht="15" x14ac:dyDescent="0.25">
      <c r="C233"/>
      <c r="F233"/>
    </row>
    <row r="234" spans="3:6" ht="15" x14ac:dyDescent="0.25">
      <c r="C234"/>
      <c r="F234"/>
    </row>
    <row r="235" spans="3:6" ht="15" x14ac:dyDescent="0.25">
      <c r="C235"/>
      <c r="F235"/>
    </row>
    <row r="236" spans="3:6" ht="15" x14ac:dyDescent="0.25">
      <c r="C236"/>
      <c r="F236"/>
    </row>
    <row r="237" spans="3:6" ht="15" x14ac:dyDescent="0.25">
      <c r="C237"/>
      <c r="F237"/>
    </row>
    <row r="238" spans="3:6" ht="15" x14ac:dyDescent="0.25">
      <c r="C238"/>
      <c r="F238"/>
    </row>
    <row r="239" spans="3:6" ht="15" x14ac:dyDescent="0.25">
      <c r="C239"/>
      <c r="F239"/>
    </row>
    <row r="240" spans="3:6" ht="15" x14ac:dyDescent="0.25">
      <c r="C240"/>
      <c r="F240"/>
    </row>
    <row r="241" spans="3:6" ht="15" x14ac:dyDescent="0.25">
      <c r="C241"/>
      <c r="F241"/>
    </row>
    <row r="242" spans="3:6" ht="15" x14ac:dyDescent="0.25">
      <c r="C242"/>
      <c r="F242"/>
    </row>
    <row r="243" spans="3:6" ht="15" x14ac:dyDescent="0.25">
      <c r="C243"/>
      <c r="F243"/>
    </row>
    <row r="244" spans="3:6" ht="15" x14ac:dyDescent="0.25">
      <c r="C244"/>
      <c r="F244"/>
    </row>
    <row r="245" spans="3:6" ht="15" x14ac:dyDescent="0.25">
      <c r="C245"/>
      <c r="F245"/>
    </row>
    <row r="246" spans="3:6" ht="15" x14ac:dyDescent="0.25">
      <c r="C246"/>
      <c r="F246"/>
    </row>
    <row r="247" spans="3:6" ht="15" x14ac:dyDescent="0.25">
      <c r="C247"/>
      <c r="F247"/>
    </row>
    <row r="248" spans="3:6" ht="15" x14ac:dyDescent="0.25">
      <c r="C248"/>
      <c r="F248"/>
    </row>
    <row r="249" spans="3:6" ht="15" x14ac:dyDescent="0.25">
      <c r="C249"/>
      <c r="F249"/>
    </row>
    <row r="250" spans="3:6" ht="15" x14ac:dyDescent="0.25">
      <c r="C250"/>
      <c r="F250"/>
    </row>
    <row r="251" spans="3:6" ht="15" x14ac:dyDescent="0.25">
      <c r="C251"/>
      <c r="F251"/>
    </row>
    <row r="252" spans="3:6" ht="15" x14ac:dyDescent="0.25">
      <c r="C252"/>
      <c r="F252"/>
    </row>
    <row r="253" spans="3:6" ht="15" x14ac:dyDescent="0.25">
      <c r="C253"/>
      <c r="F253"/>
    </row>
    <row r="254" spans="3:6" ht="15" x14ac:dyDescent="0.25">
      <c r="C254"/>
      <c r="F254"/>
    </row>
    <row r="255" spans="3:6" ht="15" x14ac:dyDescent="0.25">
      <c r="C255"/>
      <c r="F255"/>
    </row>
    <row r="256" spans="3:6" ht="15" x14ac:dyDescent="0.25">
      <c r="C256"/>
      <c r="F256"/>
    </row>
    <row r="257" spans="3:6" ht="15" x14ac:dyDescent="0.25">
      <c r="C257"/>
      <c r="F257"/>
    </row>
    <row r="258" spans="3:6" ht="15" x14ac:dyDescent="0.25">
      <c r="C258"/>
      <c r="F258"/>
    </row>
    <row r="259" spans="3:6" ht="15" x14ac:dyDescent="0.25">
      <c r="C259"/>
      <c r="F259"/>
    </row>
    <row r="260" spans="3:6" ht="15" x14ac:dyDescent="0.25">
      <c r="C260"/>
      <c r="F260"/>
    </row>
    <row r="261" spans="3:6" ht="15" x14ac:dyDescent="0.25">
      <c r="C261"/>
      <c r="F261"/>
    </row>
    <row r="262" spans="3:6" ht="15" x14ac:dyDescent="0.25">
      <c r="C262"/>
      <c r="F262"/>
    </row>
    <row r="263" spans="3:6" ht="15" x14ac:dyDescent="0.25">
      <c r="C263"/>
      <c r="F263"/>
    </row>
    <row r="264" spans="3:6" ht="15" x14ac:dyDescent="0.25">
      <c r="C264"/>
      <c r="F264"/>
    </row>
    <row r="265" spans="3:6" ht="15" x14ac:dyDescent="0.25">
      <c r="C265"/>
      <c r="F265"/>
    </row>
    <row r="266" spans="3:6" ht="15" x14ac:dyDescent="0.25">
      <c r="C266"/>
      <c r="F266"/>
    </row>
    <row r="267" spans="3:6" ht="15" x14ac:dyDescent="0.25">
      <c r="C267"/>
      <c r="F267"/>
    </row>
    <row r="268" spans="3:6" ht="15" x14ac:dyDescent="0.25">
      <c r="C268"/>
      <c r="F268"/>
    </row>
    <row r="269" spans="3:6" ht="15" x14ac:dyDescent="0.25">
      <c r="C269"/>
      <c r="F269"/>
    </row>
  </sheetData>
  <mergeCells count="4">
    <mergeCell ref="C2:F2"/>
    <mergeCell ref="C3:F3"/>
    <mergeCell ref="C4:F4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DETERMINA CPT  (2)</vt:lpstr>
      <vt:lpstr>BCE Ejemplo</vt:lpstr>
      <vt:lpstr>CPT circ100 </vt:lpstr>
      <vt:lpstr>razonab.Patr</vt:lpstr>
      <vt:lpstr>Rec14 Reg 14A</vt:lpstr>
      <vt:lpstr>RLI AT20</vt:lpstr>
      <vt:lpstr>'BCE Ejemplo'!Área_de_impresión</vt:lpstr>
      <vt:lpstr>'CPT circ100 '!Área_de_impresión</vt:lpstr>
      <vt:lpstr>'DETERMINA CPT  (2)'!Área_de_impresión</vt:lpstr>
      <vt:lpstr>razonab.Patr!Área_de_impresión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2023-05-18T01:49:04Z</dcterms:modified>
</cp:coreProperties>
</file>